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2" activeTab="5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πιν.10'!$A$5:$V$23</definedName>
    <definedName name="_xlnm.Print_Area" localSheetId="1">'Διάρκεια εγγραφής πιν.11'!$A$1:$Z$21</definedName>
    <definedName name="_xlnm.Print_Area" localSheetId="2">'οικονομική πιν.12'!$A$1:$AB$22</definedName>
    <definedName name="_xlnm.Print_Area" localSheetId="3">'οικονομική πιν.13'!$A$1:$Z$21</definedName>
    <definedName name="_xlnm.Print_Area" localSheetId="4">πιν.14!$A$1:$N$22</definedName>
    <definedName name="_xlnm.Print_Area" localSheetId="5">πιν.15!$B$2:$N$47</definedName>
  </definedNames>
  <calcPr calcId="125725"/>
</workbook>
</file>

<file path=xl/calcChain.xml><?xml version="1.0" encoding="utf-8"?>
<calcChain xmlns="http://schemas.openxmlformats.org/spreadsheetml/2006/main">
  <c r="W19" i="9"/>
  <c r="Y18"/>
  <c r="Z18" s="1"/>
  <c r="Z17"/>
  <c r="Y17"/>
  <c r="X17"/>
  <c r="Y16"/>
  <c r="Z16" s="1"/>
  <c r="X16"/>
  <c r="Y15"/>
  <c r="Z15" s="1"/>
  <c r="X15"/>
  <c r="Y14"/>
  <c r="Z14" s="1"/>
  <c r="X14"/>
  <c r="Y13"/>
  <c r="Z13" s="1"/>
  <c r="X13"/>
  <c r="Y12"/>
  <c r="Z12" s="1"/>
  <c r="X12"/>
  <c r="Y11"/>
  <c r="Z11" s="1"/>
  <c r="X11"/>
  <c r="Y10"/>
  <c r="Z10" s="1"/>
  <c r="X10"/>
  <c r="Y9"/>
  <c r="Z9" s="1"/>
  <c r="X9"/>
  <c r="Y8"/>
  <c r="Z8" s="1"/>
  <c r="X8"/>
  <c r="Z7"/>
  <c r="Y7"/>
  <c r="X7"/>
  <c r="Y6"/>
  <c r="Z6" s="1"/>
  <c r="X6"/>
  <c r="K46" i="11"/>
  <c r="L34" s="1"/>
  <c r="I46"/>
  <c r="J39" s="1"/>
  <c r="G46"/>
  <c r="H36" s="1"/>
  <c r="E46"/>
  <c r="F44" s="1"/>
  <c r="C46"/>
  <c r="D42" s="1"/>
  <c r="M44"/>
  <c r="M45"/>
  <c r="S19" i="9"/>
  <c r="U18"/>
  <c r="V18" s="1"/>
  <c r="U17"/>
  <c r="V17" s="1"/>
  <c r="T17"/>
  <c r="U16"/>
  <c r="V16" s="1"/>
  <c r="U15"/>
  <c r="V15" s="1"/>
  <c r="T15"/>
  <c r="U14"/>
  <c r="V14" s="1"/>
  <c r="U13"/>
  <c r="V13" s="1"/>
  <c r="T13"/>
  <c r="U12"/>
  <c r="V12" s="1"/>
  <c r="U11"/>
  <c r="V11" s="1"/>
  <c r="T11"/>
  <c r="U10"/>
  <c r="V10" s="1"/>
  <c r="T10"/>
  <c r="U9"/>
  <c r="V9" s="1"/>
  <c r="T9"/>
  <c r="U8"/>
  <c r="V8" s="1"/>
  <c r="T8"/>
  <c r="U7"/>
  <c r="V7" s="1"/>
  <c r="T7"/>
  <c r="U6"/>
  <c r="V6" s="1"/>
  <c r="T6"/>
  <c r="M26" i="11"/>
  <c r="M27"/>
  <c r="M28"/>
  <c r="M29"/>
  <c r="M30"/>
  <c r="M31"/>
  <c r="M32"/>
  <c r="M33"/>
  <c r="M34"/>
  <c r="M35"/>
  <c r="M36"/>
  <c r="M37"/>
  <c r="M38"/>
  <c r="M39"/>
  <c r="M40"/>
  <c r="M41"/>
  <c r="M42"/>
  <c r="M4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O19" i="9"/>
  <c r="P16" s="1"/>
  <c r="Q18"/>
  <c r="R18" s="1"/>
  <c r="Q17"/>
  <c r="R17" s="1"/>
  <c r="Q16"/>
  <c r="R16" s="1"/>
  <c r="Q15"/>
  <c r="R15" s="1"/>
  <c r="Q14"/>
  <c r="R14" s="1"/>
  <c r="Q13"/>
  <c r="R13" s="1"/>
  <c r="R12"/>
  <c r="Q12"/>
  <c r="P12"/>
  <c r="Q11"/>
  <c r="R11" s="1"/>
  <c r="P11"/>
  <c r="Q10"/>
  <c r="R10" s="1"/>
  <c r="Q9"/>
  <c r="R9" s="1"/>
  <c r="Q8"/>
  <c r="R8" s="1"/>
  <c r="P8"/>
  <c r="Q7"/>
  <c r="R7" s="1"/>
  <c r="P7"/>
  <c r="Q6"/>
  <c r="R6" s="1"/>
  <c r="P6"/>
  <c r="D19" i="11" l="1"/>
  <c r="D14"/>
  <c r="D13"/>
  <c r="D15"/>
  <c r="D33"/>
  <c r="D41"/>
  <c r="F14"/>
  <c r="F29"/>
  <c r="F36"/>
  <c r="F43"/>
  <c r="F45"/>
  <c r="H21"/>
  <c r="H25"/>
  <c r="H33"/>
  <c r="H43"/>
  <c r="J21"/>
  <c r="J29"/>
  <c r="J36"/>
  <c r="J41"/>
  <c r="L18"/>
  <c r="L29"/>
  <c r="L40"/>
  <c r="D40"/>
  <c r="F19"/>
  <c r="F33"/>
  <c r="F39"/>
  <c r="H14"/>
  <c r="H24"/>
  <c r="H29"/>
  <c r="J14"/>
  <c r="J28"/>
  <c r="J33"/>
  <c r="L14"/>
  <c r="L25"/>
  <c r="Y19" i="9"/>
  <c r="Z19" s="1"/>
  <c r="X18"/>
  <c r="X19"/>
  <c r="P15"/>
  <c r="U19"/>
  <c r="V19" s="1"/>
  <c r="T12"/>
  <c r="T14"/>
  <c r="T16"/>
  <c r="T18"/>
  <c r="T19"/>
  <c r="P9"/>
  <c r="P10"/>
  <c r="P13"/>
  <c r="P14"/>
  <c r="P17"/>
  <c r="P18"/>
  <c r="P19"/>
  <c r="L35" i="11"/>
  <c r="H12"/>
  <c r="D37"/>
  <c r="L28"/>
  <c r="L13"/>
  <c r="L12"/>
  <c r="L10"/>
  <c r="J8"/>
  <c r="H13"/>
  <c r="F13"/>
  <c r="K19" i="9"/>
  <c r="L13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L7"/>
  <c r="M6"/>
  <c r="N6" s="1"/>
  <c r="L20" i="8"/>
  <c r="L11" i="9" l="1"/>
  <c r="D29" i="11"/>
  <c r="H32"/>
  <c r="L36"/>
  <c r="L38"/>
  <c r="F35"/>
  <c r="F40"/>
  <c r="F34"/>
  <c r="F31"/>
  <c r="J43"/>
  <c r="J10"/>
  <c r="J40"/>
  <c r="J12"/>
  <c r="L9" i="9"/>
  <c r="L15"/>
  <c r="L31" i="11"/>
  <c r="F12"/>
  <c r="Q19" i="9"/>
  <c r="R19" s="1"/>
  <c r="L17"/>
  <c r="L6"/>
  <c r="L8"/>
  <c r="L10"/>
  <c r="L12"/>
  <c r="L14"/>
  <c r="L16"/>
  <c r="L18"/>
  <c r="L19"/>
  <c r="G19"/>
  <c r="H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H10"/>
  <c r="I9"/>
  <c r="J9" s="1"/>
  <c r="H9"/>
  <c r="I8"/>
  <c r="J8" s="1"/>
  <c r="H8"/>
  <c r="I7"/>
  <c r="J7" s="1"/>
  <c r="H7"/>
  <c r="I6"/>
  <c r="J6" s="1"/>
  <c r="H6"/>
  <c r="C19"/>
  <c r="E10" i="8"/>
  <c r="E11"/>
  <c r="E12"/>
  <c r="E13"/>
  <c r="E14"/>
  <c r="E15"/>
  <c r="E16"/>
  <c r="E17"/>
  <c r="E18"/>
  <c r="E19"/>
  <c r="H46" i="11"/>
  <c r="L46"/>
  <c r="J46"/>
  <c r="F46"/>
  <c r="D46"/>
  <c r="W19" i="8"/>
  <c r="W18"/>
  <c r="W17"/>
  <c r="W16"/>
  <c r="W15"/>
  <c r="W14"/>
  <c r="W13"/>
  <c r="W12"/>
  <c r="W11"/>
  <c r="W10"/>
  <c r="W9"/>
  <c r="Y10" i="1"/>
  <c r="Z10" s="1"/>
  <c r="AA10" s="1"/>
  <c r="R10"/>
  <c r="S10" s="1"/>
  <c r="J10"/>
  <c r="K10" s="1"/>
  <c r="F10"/>
  <c r="G10" s="1"/>
  <c r="M6" i="11"/>
  <c r="E20" i="1"/>
  <c r="P20"/>
  <c r="D18" i="10"/>
  <c r="E10" s="1"/>
  <c r="D20" i="8"/>
  <c r="L10" i="10"/>
  <c r="L11"/>
  <c r="L12"/>
  <c r="L13"/>
  <c r="L14"/>
  <c r="L15"/>
  <c r="L16"/>
  <c r="L17"/>
  <c r="B18"/>
  <c r="C11" s="1"/>
  <c r="F18"/>
  <c r="G11" s="1"/>
  <c r="H18"/>
  <c r="I10" s="1"/>
  <c r="J18"/>
  <c r="K11" s="1"/>
  <c r="F7" i="1"/>
  <c r="G7" s="1"/>
  <c r="J7"/>
  <c r="K7" s="1"/>
  <c r="N7"/>
  <c r="O7" s="1"/>
  <c r="R7"/>
  <c r="S7" s="1"/>
  <c r="V7"/>
  <c r="W7" s="1"/>
  <c r="X7"/>
  <c r="Y7"/>
  <c r="F8"/>
  <c r="G8" s="1"/>
  <c r="J8"/>
  <c r="K8" s="1"/>
  <c r="N8"/>
  <c r="O8" s="1"/>
  <c r="R8"/>
  <c r="S8" s="1"/>
  <c r="V8"/>
  <c r="W8" s="1"/>
  <c r="X8"/>
  <c r="Y8"/>
  <c r="F9"/>
  <c r="G9" s="1"/>
  <c r="J9"/>
  <c r="K9" s="1"/>
  <c r="N9"/>
  <c r="O9" s="1"/>
  <c r="R9"/>
  <c r="S9" s="1"/>
  <c r="V9"/>
  <c r="W9" s="1"/>
  <c r="X9"/>
  <c r="Y9"/>
  <c r="F11"/>
  <c r="G11" s="1"/>
  <c r="J11"/>
  <c r="K11" s="1"/>
  <c r="N11"/>
  <c r="O11" s="1"/>
  <c r="R11"/>
  <c r="S11" s="1"/>
  <c r="V11"/>
  <c r="W11" s="1"/>
  <c r="X11"/>
  <c r="Y11"/>
  <c r="F12"/>
  <c r="G12" s="1"/>
  <c r="J12"/>
  <c r="K12" s="1"/>
  <c r="N12"/>
  <c r="O12" s="1"/>
  <c r="R12"/>
  <c r="S12" s="1"/>
  <c r="V12"/>
  <c r="W12" s="1"/>
  <c r="X12"/>
  <c r="Y12"/>
  <c r="F13"/>
  <c r="G13" s="1"/>
  <c r="J13"/>
  <c r="K13" s="1"/>
  <c r="N13"/>
  <c r="O13" s="1"/>
  <c r="R13"/>
  <c r="S13" s="1"/>
  <c r="V13"/>
  <c r="W13" s="1"/>
  <c r="X13"/>
  <c r="Y13"/>
  <c r="F14"/>
  <c r="G14" s="1"/>
  <c r="J14"/>
  <c r="K14" s="1"/>
  <c r="N14"/>
  <c r="O14" s="1"/>
  <c r="R14"/>
  <c r="S14" s="1"/>
  <c r="V14"/>
  <c r="W14" s="1"/>
  <c r="X14"/>
  <c r="Y14"/>
  <c r="F15"/>
  <c r="G15" s="1"/>
  <c r="J15"/>
  <c r="K15" s="1"/>
  <c r="N15"/>
  <c r="O15" s="1"/>
  <c r="R15"/>
  <c r="S15" s="1"/>
  <c r="V15"/>
  <c r="W15" s="1"/>
  <c r="X15"/>
  <c r="Y15"/>
  <c r="F16"/>
  <c r="G16" s="1"/>
  <c r="J16"/>
  <c r="K16" s="1"/>
  <c r="N16"/>
  <c r="O16" s="1"/>
  <c r="R16"/>
  <c r="S16" s="1"/>
  <c r="V16"/>
  <c r="W16" s="1"/>
  <c r="X16"/>
  <c r="Y16"/>
  <c r="F17"/>
  <c r="G17" s="1"/>
  <c r="J17"/>
  <c r="K17" s="1"/>
  <c r="N17"/>
  <c r="O17" s="1"/>
  <c r="R17"/>
  <c r="S17" s="1"/>
  <c r="V17"/>
  <c r="W17" s="1"/>
  <c r="X17"/>
  <c r="Y17"/>
  <c r="F18"/>
  <c r="G18" s="1"/>
  <c r="J18"/>
  <c r="K18" s="1"/>
  <c r="N18"/>
  <c r="O18" s="1"/>
  <c r="R18"/>
  <c r="S18" s="1"/>
  <c r="V18"/>
  <c r="W18" s="1"/>
  <c r="X18"/>
  <c r="Y18"/>
  <c r="F19"/>
  <c r="G19" s="1"/>
  <c r="J19"/>
  <c r="K19" s="1"/>
  <c r="N19"/>
  <c r="O19" s="1"/>
  <c r="R19"/>
  <c r="S19" s="1"/>
  <c r="V19"/>
  <c r="W19" s="1"/>
  <c r="X19"/>
  <c r="Y19"/>
  <c r="D20"/>
  <c r="F20" s="1"/>
  <c r="G20" s="1"/>
  <c r="H20"/>
  <c r="I20"/>
  <c r="L20"/>
  <c r="M20"/>
  <c r="Q20"/>
  <c r="R20" s="1"/>
  <c r="S20" s="1"/>
  <c r="T20"/>
  <c r="U20"/>
  <c r="E9" i="8"/>
  <c r="I9"/>
  <c r="M9"/>
  <c r="Q9"/>
  <c r="U9"/>
  <c r="X9"/>
  <c r="I10"/>
  <c r="M10"/>
  <c r="Q10"/>
  <c r="U10"/>
  <c r="X10"/>
  <c r="I11"/>
  <c r="M11"/>
  <c r="Q11"/>
  <c r="U11"/>
  <c r="X11"/>
  <c r="I12"/>
  <c r="M12"/>
  <c r="Q12"/>
  <c r="U12"/>
  <c r="X12"/>
  <c r="I13"/>
  <c r="M13"/>
  <c r="Q13"/>
  <c r="U13"/>
  <c r="X13"/>
  <c r="I14"/>
  <c r="M14"/>
  <c r="Q14"/>
  <c r="U14"/>
  <c r="X14"/>
  <c r="I15"/>
  <c r="M15"/>
  <c r="Q15"/>
  <c r="U15"/>
  <c r="X15"/>
  <c r="I16"/>
  <c r="M16"/>
  <c r="Q16"/>
  <c r="U16"/>
  <c r="X16"/>
  <c r="I17"/>
  <c r="M17"/>
  <c r="Q17"/>
  <c r="U17"/>
  <c r="X17"/>
  <c r="I18"/>
  <c r="M18"/>
  <c r="Q18"/>
  <c r="U18"/>
  <c r="X18"/>
  <c r="I19"/>
  <c r="M19"/>
  <c r="Q19"/>
  <c r="U19"/>
  <c r="X19"/>
  <c r="C20"/>
  <c r="G20"/>
  <c r="H20"/>
  <c r="K20"/>
  <c r="M20" s="1"/>
  <c r="O20"/>
  <c r="P20"/>
  <c r="S20"/>
  <c r="T20"/>
  <c r="G14" i="7"/>
  <c r="H14" s="1"/>
  <c r="G15"/>
  <c r="H15" s="1"/>
  <c r="G16"/>
  <c r="H16" s="1"/>
  <c r="G17"/>
  <c r="H17" s="1"/>
  <c r="G18"/>
  <c r="H18" s="1"/>
  <c r="C19"/>
  <c r="D19" s="1"/>
  <c r="E19"/>
  <c r="F14" s="1"/>
  <c r="C12" i="10"/>
  <c r="I17"/>
  <c r="E17"/>
  <c r="G16"/>
  <c r="C16"/>
  <c r="I15"/>
  <c r="E15"/>
  <c r="G14"/>
  <c r="C14"/>
  <c r="I13"/>
  <c r="E13"/>
  <c r="G12"/>
  <c r="I11"/>
  <c r="E11"/>
  <c r="G10"/>
  <c r="C10"/>
  <c r="I18"/>
  <c r="G18"/>
  <c r="E18"/>
  <c r="C18"/>
  <c r="G17"/>
  <c r="C17"/>
  <c r="I16"/>
  <c r="E16"/>
  <c r="G15"/>
  <c r="C15"/>
  <c r="I14"/>
  <c r="E14"/>
  <c r="G13"/>
  <c r="C13"/>
  <c r="I12"/>
  <c r="E12"/>
  <c r="Z8" i="1"/>
  <c r="AA8" s="1"/>
  <c r="M46" i="11" l="1"/>
  <c r="N42" s="1"/>
  <c r="M19" i="9"/>
  <c r="N19" s="1"/>
  <c r="F21" i="11"/>
  <c r="F25"/>
  <c r="E20" i="8"/>
  <c r="H11" i="9"/>
  <c r="H12"/>
  <c r="H13"/>
  <c r="H14"/>
  <c r="H15"/>
  <c r="H16"/>
  <c r="H17"/>
  <c r="H18"/>
  <c r="I19"/>
  <c r="J19" s="1"/>
  <c r="F18" i="11"/>
  <c r="F23"/>
  <c r="F27"/>
  <c r="F32"/>
  <c r="N20"/>
  <c r="D6"/>
  <c r="D22"/>
  <c r="D24"/>
  <c r="D26"/>
  <c r="D28"/>
  <c r="D30"/>
  <c r="D32"/>
  <c r="D38"/>
  <c r="F11"/>
  <c r="F17"/>
  <c r="F22"/>
  <c r="F24"/>
  <c r="F26"/>
  <c r="F28"/>
  <c r="J13"/>
  <c r="J17"/>
  <c r="J19"/>
  <c r="J24"/>
  <c r="J26"/>
  <c r="L21"/>
  <c r="L23"/>
  <c r="L33"/>
  <c r="D7"/>
  <c r="D12"/>
  <c r="D21"/>
  <c r="D23"/>
  <c r="D25"/>
  <c r="D27"/>
  <c r="D31"/>
  <c r="D36"/>
  <c r="D39"/>
  <c r="J16"/>
  <c r="J18"/>
  <c r="J20"/>
  <c r="J23"/>
  <c r="J25"/>
  <c r="J27"/>
  <c r="L9"/>
  <c r="L22"/>
  <c r="L24"/>
  <c r="D18" i="7"/>
  <c r="N46" i="11"/>
  <c r="D15" i="7"/>
  <c r="I20" i="8"/>
  <c r="J19" s="1"/>
  <c r="K13" i="10"/>
  <c r="K17"/>
  <c r="K10"/>
  <c r="K12"/>
  <c r="K16"/>
  <c r="L18"/>
  <c r="M18" s="1"/>
  <c r="K15"/>
  <c r="K18"/>
  <c r="K14"/>
  <c r="Z19" i="1"/>
  <c r="AA19" s="1"/>
  <c r="D16" i="7"/>
  <c r="N20" i="1"/>
  <c r="O20" s="1"/>
  <c r="J20"/>
  <c r="K20" s="1"/>
  <c r="U20" i="8"/>
  <c r="V20" s="1"/>
  <c r="Z15" i="1"/>
  <c r="AA15" s="1"/>
  <c r="V20"/>
  <c r="W20" s="1"/>
  <c r="X20"/>
  <c r="Z13"/>
  <c r="AA13" s="1"/>
  <c r="Z12"/>
  <c r="AA12" s="1"/>
  <c r="Z9"/>
  <c r="AA9" s="1"/>
  <c r="Z17"/>
  <c r="AA17" s="1"/>
  <c r="Z14"/>
  <c r="AA14" s="1"/>
  <c r="X20" i="8"/>
  <c r="Y17"/>
  <c r="Y18"/>
  <c r="Y16"/>
  <c r="Q20"/>
  <c r="R20" s="1"/>
  <c r="N15"/>
  <c r="N9"/>
  <c r="N20"/>
  <c r="N16"/>
  <c r="N17"/>
  <c r="N12"/>
  <c r="N18"/>
  <c r="N10"/>
  <c r="N13"/>
  <c r="N19"/>
  <c r="N14"/>
  <c r="N11"/>
  <c r="J18"/>
  <c r="J10"/>
  <c r="Y14"/>
  <c r="Y12"/>
  <c r="Y10"/>
  <c r="F20"/>
  <c r="F13"/>
  <c r="F9"/>
  <c r="F10"/>
  <c r="F14"/>
  <c r="F17"/>
  <c r="F18"/>
  <c r="F11"/>
  <c r="F15"/>
  <c r="F12"/>
  <c r="F19"/>
  <c r="F16"/>
  <c r="Y19"/>
  <c r="Y15"/>
  <c r="Y13"/>
  <c r="Y11"/>
  <c r="Y9"/>
  <c r="F19" i="7"/>
  <c r="F16"/>
  <c r="F18"/>
  <c r="F15"/>
  <c r="G19"/>
  <c r="H19" s="1"/>
  <c r="F17"/>
  <c r="D14"/>
  <c r="D17"/>
  <c r="M14" i="10"/>
  <c r="M12"/>
  <c r="M11"/>
  <c r="Y20" i="1"/>
  <c r="C18" s="1"/>
  <c r="V9" i="8"/>
  <c r="R12"/>
  <c r="R16"/>
  <c r="R19"/>
  <c r="R13"/>
  <c r="R15"/>
  <c r="R14"/>
  <c r="R9"/>
  <c r="R11"/>
  <c r="J12"/>
  <c r="W20"/>
  <c r="Y20" s="1"/>
  <c r="Z10" s="1"/>
  <c r="J13"/>
  <c r="J9"/>
  <c r="J14"/>
  <c r="J16"/>
  <c r="J11"/>
  <c r="J17"/>
  <c r="Z18" i="1"/>
  <c r="AA18" s="1"/>
  <c r="Z7"/>
  <c r="AA7" s="1"/>
  <c r="Z16"/>
  <c r="AA16" s="1"/>
  <c r="Z11"/>
  <c r="AA11" s="1"/>
  <c r="N43" i="11" l="1"/>
  <c r="N44"/>
  <c r="N45"/>
  <c r="M15" i="10"/>
  <c r="R10" i="8"/>
  <c r="N11" i="11"/>
  <c r="N8"/>
  <c r="M17" i="10"/>
  <c r="M16"/>
  <c r="N25" i="11"/>
  <c r="N26"/>
  <c r="N7"/>
  <c r="N17"/>
  <c r="N33"/>
  <c r="N16"/>
  <c r="N34"/>
  <c r="N6"/>
  <c r="N9"/>
  <c r="N13"/>
  <c r="N21"/>
  <c r="N29"/>
  <c r="N39"/>
  <c r="N12"/>
  <c r="N22"/>
  <c r="N30"/>
  <c r="N38"/>
  <c r="N15"/>
  <c r="N19"/>
  <c r="N23"/>
  <c r="N27"/>
  <c r="N31"/>
  <c r="N35"/>
  <c r="N41"/>
  <c r="N10"/>
  <c r="N14"/>
  <c r="N18"/>
  <c r="N24"/>
  <c r="N28"/>
  <c r="N32"/>
  <c r="N36"/>
  <c r="N40"/>
  <c r="N37"/>
  <c r="R17" i="8"/>
  <c r="R18"/>
  <c r="J15"/>
  <c r="V12"/>
  <c r="V16"/>
  <c r="V13"/>
  <c r="V17"/>
  <c r="V18"/>
  <c r="V10"/>
  <c r="V14"/>
  <c r="V11"/>
  <c r="V15"/>
  <c r="V19"/>
  <c r="J20"/>
  <c r="M13" i="10"/>
  <c r="M10"/>
  <c r="C12" i="1"/>
  <c r="Z20"/>
  <c r="AA20" s="1"/>
  <c r="C20"/>
  <c r="C7"/>
  <c r="C11"/>
  <c r="C17"/>
  <c r="C10"/>
  <c r="C14"/>
  <c r="C16"/>
  <c r="C9"/>
  <c r="C15"/>
  <c r="C19"/>
  <c r="C13"/>
  <c r="C8"/>
  <c r="Z15" i="8"/>
  <c r="Z19"/>
  <c r="Z18"/>
  <c r="Z17"/>
  <c r="Z9"/>
  <c r="Z13"/>
  <c r="Z11"/>
  <c r="Z16"/>
  <c r="Z12"/>
  <c r="Z14"/>
  <c r="Z20"/>
</calcChain>
</file>

<file path=xl/sharedStrings.xml><?xml version="1.0" encoding="utf-8"?>
<sst xmlns="http://schemas.openxmlformats.org/spreadsheetml/2006/main" count="274" uniqueCount="150">
  <si>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</si>
  <si>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</si>
  <si>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</si>
  <si>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</si>
  <si>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</si>
  <si>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</si>
  <si>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</si>
  <si>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</si>
  <si>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</si>
  <si>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</si>
  <si>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</si>
  <si>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</si>
  <si>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</si>
  <si>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</si>
  <si>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</si>
  <si>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</si>
  <si>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</si>
  <si>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</si>
  <si>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</si>
  <si>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</si>
  <si>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</si>
  <si>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</si>
  <si>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</si>
  <si>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</si>
  <si>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</si>
  <si>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</si>
  <si>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</si>
  <si>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</si>
  <si>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</si>
  <si>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</si>
  <si>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</si>
  <si>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</si>
  <si>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Λεμεσός</t>
  </si>
  <si>
    <t xml:space="preserve">             Πάφος </t>
  </si>
  <si>
    <t xml:space="preserve">          ΣΥΝΟΛΟ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</si>
  <si>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</si>
  <si>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</si>
  <si>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</si>
  <si>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</si>
  <si>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</si>
  <si>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</si>
  <si>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</si>
  <si>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</si>
  <si>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</si>
  <si>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</si>
  <si>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</si>
  <si>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</si>
  <si>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</si>
  <si>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</si>
  <si>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</si>
  <si>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</si>
  <si>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</si>
  <si>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</si>
  <si>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</si>
  <si>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</si>
  <si>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</si>
  <si>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</si>
  <si>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</si>
  <si>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</si>
  <si>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</si>
  <si>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</si>
  <si>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</si>
  <si>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</si>
  <si>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</si>
  <si>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</si>
  <si>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</si>
  <si>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</si>
  <si>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</si>
  <si>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</si>
  <si>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</si>
  <si>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</si>
  <si>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</si>
  <si>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</si>
  <si>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</si>
  <si>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</si>
  <si>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</si>
  <si>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</si>
  <si>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</si>
  <si>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</si>
  <si>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</si>
  <si>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</si>
  <si>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</si>
  <si>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</si>
  <si>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</si>
  <si>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</si>
  <si>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</si>
  <si>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</si>
  <si>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</si>
  <si>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</si>
  <si>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</si>
  <si>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ALB</t>
  </si>
  <si>
    <t>AUT</t>
  </si>
  <si>
    <t>BUL</t>
  </si>
  <si>
    <t>CYP</t>
  </si>
  <si>
    <t>CZC</t>
  </si>
  <si>
    <t>EST</t>
  </si>
  <si>
    <t>FIN</t>
  </si>
  <si>
    <t>FRA</t>
  </si>
  <si>
    <t>GBR</t>
  </si>
  <si>
    <t>GEO</t>
  </si>
  <si>
    <t>GER</t>
  </si>
  <si>
    <t>GRE</t>
  </si>
  <si>
    <t>HUG</t>
  </si>
  <si>
    <t>ITA</t>
  </si>
  <si>
    <t>LAT</t>
  </si>
  <si>
    <t>LIT</t>
  </si>
  <si>
    <t>POL</t>
  </si>
  <si>
    <t>POR</t>
  </si>
  <si>
    <t>ROM</t>
  </si>
  <si>
    <t>SAF</t>
  </si>
  <si>
    <t>SER</t>
  </si>
  <si>
    <t>SLV</t>
  </si>
  <si>
    <t>SWE</t>
  </si>
  <si>
    <t>ΠΙΝΑΚΑΣ 15: ΕΓΓΕΓΡΑΜΜΕΝΟΙ ΑΝΕΡΓΟΙ ΕΥΡΩΠΑΙΟΙ ΠΟΛΙΤΕΣ ΜΕ ΔΙΑΡΚΕΙΑ</t>
  </si>
  <si>
    <t>Αρ.</t>
  </si>
  <si>
    <t>NOR</t>
  </si>
  <si>
    <t>TAN</t>
  </si>
  <si>
    <t>NET</t>
  </si>
  <si>
    <t>Δ</t>
  </si>
  <si>
    <t>Παροχή ηλεκτρικού ρεύματος, φυσικού αερίου, ατμού &amp; κλιματισμού</t>
  </si>
  <si>
    <t>SWI</t>
  </si>
  <si>
    <t>DEN</t>
  </si>
  <si>
    <t>ARM</t>
  </si>
  <si>
    <t>SUD</t>
  </si>
  <si>
    <t>IRL</t>
  </si>
  <si>
    <t xml:space="preserve">Σύνολο </t>
  </si>
  <si>
    <t>BEL</t>
  </si>
  <si>
    <t>GAN</t>
  </si>
  <si>
    <t xml:space="preserve">ΠΑΝΩ ΑΠΟ 6 ΜΗΝΕΣ ΚΑΤΑ ΕΠΑΡΧΙΑ </t>
  </si>
  <si>
    <t>Ιανουάριος 2014</t>
  </si>
  <si>
    <t xml:space="preserve">ΠΑΝΩ ΑΠO 6 ΜΗΝΕΣ ΚΑΤΑ ΤΕΛΕΥΤΑΙΟ ΕΠΑΓΓΕΛΜΑ </t>
  </si>
  <si>
    <t>X1</t>
  </si>
  <si>
    <t>EGY</t>
  </si>
  <si>
    <t>Φεβρουάριος 2014</t>
  </si>
  <si>
    <t>Μάρτιος 2014</t>
  </si>
  <si>
    <t>MOL</t>
  </si>
  <si>
    <t>Απρίλιος 2014</t>
  </si>
  <si>
    <t>QAT</t>
  </si>
  <si>
    <t>UKR</t>
  </si>
  <si>
    <t>Μάιος 2014</t>
  </si>
  <si>
    <t>Μάης 14</t>
  </si>
  <si>
    <t>BLR</t>
  </si>
  <si>
    <t>SAA</t>
  </si>
  <si>
    <t>SPA</t>
  </si>
  <si>
    <t>Ιούνιος 2014</t>
  </si>
  <si>
    <t>Ιούν. 14</t>
  </si>
  <si>
    <t>ΠΑΝΩ ΑΠΟ 6 ΜΗΝΕΣ ΚΑΤΑ ΟΙΚΟΝΟΜΙΚΗ ΔΡΑΣΤΗΡΙΟΤΗΤΑ - Μάιος και Ιούνιος 2014</t>
  </si>
  <si>
    <t>Ιούν.14</t>
  </si>
  <si>
    <t>ΠΑΝΩ ΑΠΟ 6 ΜΗΝΕΣ ΚΑΤΑ ΚΟΙΝΟΤΗΤΑ ΚΑΙ ΕΠΑΡΧΙΑ - Ιούνιος 2014</t>
  </si>
  <si>
    <t>ΕΓΓΡΑΦΗΣ ΠΑΝΩ ΑΠΟ 6 ΜΗΝΕΣ ΚΑΤΑ ΧΩΡΑ ΠΡΟΕΛΕΥΣΗΣ - Ιούνιος 2014</t>
  </si>
</sst>
</file>

<file path=xl/styles.xml><?xml version="1.0" encoding="utf-8"?>
<styleSheet xmlns="http://schemas.openxmlformats.org/spreadsheetml/2006/main">
  <numFmts count="1">
    <numFmt numFmtId="164" formatCode="0.0%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3" fillId="0" borderId="1" xfId="0" applyFont="1" applyFill="1" applyBorder="1"/>
    <xf numFmtId="0" fontId="13" fillId="0" borderId="3" xfId="0" applyFont="1" applyFill="1" applyBorder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7" fillId="0" borderId="7" xfId="0" applyFont="1" applyFill="1" applyBorder="1"/>
    <xf numFmtId="0" fontId="18" fillId="2" borderId="8" xfId="0" applyFont="1" applyFill="1" applyBorder="1"/>
    <xf numFmtId="0" fontId="17" fillId="0" borderId="9" xfId="0" applyFont="1" applyFill="1" applyBorder="1"/>
    <xf numFmtId="0" fontId="15" fillId="0" borderId="10" xfId="0" applyFont="1" applyBorder="1" applyAlignment="1">
      <alignment wrapText="1"/>
    </xf>
    <xf numFmtId="1" fontId="22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/>
    <xf numFmtId="0" fontId="17" fillId="3" borderId="11" xfId="0" applyFont="1" applyFill="1" applyBorder="1"/>
    <xf numFmtId="0" fontId="13" fillId="3" borderId="4" xfId="0" applyFont="1" applyFill="1" applyBorder="1"/>
    <xf numFmtId="3" fontId="18" fillId="3" borderId="5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164" fontId="18" fillId="3" borderId="12" xfId="0" applyNumberFormat="1" applyFont="1" applyFill="1" applyBorder="1" applyAlignment="1">
      <alignment horizontal="right"/>
    </xf>
    <xf numFmtId="3" fontId="18" fillId="3" borderId="3" xfId="0" applyNumberFormat="1" applyFont="1" applyFill="1" applyBorder="1" applyAlignment="1">
      <alignment horizontal="right"/>
    </xf>
    <xf numFmtId="0" fontId="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3" fontId="25" fillId="0" borderId="0" xfId="0" applyNumberFormat="1" applyFont="1" applyFill="1" applyBorder="1"/>
    <xf numFmtId="9" fontId="23" fillId="0" borderId="0" xfId="1" applyNumberFormat="1" applyFont="1" applyFill="1" applyBorder="1"/>
    <xf numFmtId="3" fontId="23" fillId="0" borderId="0" xfId="0" applyNumberFormat="1" applyFont="1" applyFill="1" applyBorder="1"/>
    <xf numFmtId="0" fontId="27" fillId="0" borderId="0" xfId="0" applyFont="1"/>
    <xf numFmtId="0" fontId="11" fillId="0" borderId="0" xfId="0" applyFont="1" applyFill="1"/>
    <xf numFmtId="0" fontId="9" fillId="0" borderId="0" xfId="0" applyFont="1"/>
    <xf numFmtId="0" fontId="10" fillId="0" borderId="13" xfId="0" applyFont="1" applyBorder="1"/>
    <xf numFmtId="0" fontId="13" fillId="0" borderId="14" xfId="0" applyFont="1" applyBorder="1"/>
    <xf numFmtId="0" fontId="10" fillId="0" borderId="15" xfId="0" applyFont="1" applyBorder="1"/>
    <xf numFmtId="0" fontId="26" fillId="0" borderId="16" xfId="0" applyFont="1" applyFill="1" applyBorder="1" applyAlignment="1">
      <alignment horizontal="center"/>
    </xf>
    <xf numFmtId="0" fontId="28" fillId="0" borderId="0" xfId="0" applyFont="1"/>
    <xf numFmtId="0" fontId="13" fillId="0" borderId="4" xfId="0" applyFont="1" applyBorder="1"/>
    <xf numFmtId="0" fontId="18" fillId="0" borderId="19" xfId="0" applyFont="1" applyBorder="1" applyAlignment="1"/>
    <xf numFmtId="0" fontId="17" fillId="0" borderId="11" xfId="0" applyFont="1" applyBorder="1"/>
    <xf numFmtId="0" fontId="15" fillId="0" borderId="19" xfId="0" applyFont="1" applyBorder="1"/>
    <xf numFmtId="0" fontId="22" fillId="0" borderId="19" xfId="0" applyFont="1" applyBorder="1"/>
    <xf numFmtId="0" fontId="0" fillId="0" borderId="19" xfId="0" applyBorder="1" applyAlignment="1"/>
    <xf numFmtId="164" fontId="12" fillId="0" borderId="0" xfId="0" applyNumberFormat="1" applyFont="1" applyAlignment="1">
      <alignment horizontal="center"/>
    </xf>
    <xf numFmtId="164" fontId="2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164" fontId="26" fillId="0" borderId="20" xfId="0" applyNumberFormat="1" applyFont="1" applyFill="1" applyBorder="1" applyAlignment="1">
      <alignment horizontal="center"/>
    </xf>
    <xf numFmtId="164" fontId="23" fillId="0" borderId="0" xfId="1" applyNumberFormat="1" applyFont="1" applyFill="1" applyBorder="1"/>
    <xf numFmtId="164" fontId="11" fillId="0" borderId="0" xfId="0" applyNumberFormat="1" applyFont="1"/>
    <xf numFmtId="0" fontId="0" fillId="0" borderId="10" xfId="0" applyNumberFormat="1" applyBorder="1"/>
    <xf numFmtId="9" fontId="13" fillId="0" borderId="23" xfId="0" applyNumberFormat="1" applyFont="1" applyFill="1" applyBorder="1" applyAlignment="1">
      <alignment horizontal="center"/>
    </xf>
    <xf numFmtId="9" fontId="16" fillId="0" borderId="10" xfId="0" applyNumberFormat="1" applyFont="1" applyBorder="1"/>
    <xf numFmtId="1" fontId="15" fillId="0" borderId="10" xfId="0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164" fontId="15" fillId="0" borderId="25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/>
    </xf>
    <xf numFmtId="9" fontId="16" fillId="3" borderId="16" xfId="0" applyNumberFormat="1" applyFont="1" applyFill="1" applyBorder="1"/>
    <xf numFmtId="1" fontId="15" fillId="3" borderId="16" xfId="0" applyNumberFormat="1" applyFont="1" applyFill="1" applyBorder="1" applyAlignment="1">
      <alignment horizontal="right"/>
    </xf>
    <xf numFmtId="164" fontId="15" fillId="3" borderId="20" xfId="0" applyNumberFormat="1" applyFont="1" applyFill="1" applyBorder="1" applyAlignment="1">
      <alignment horizontal="right"/>
    </xf>
    <xf numFmtId="164" fontId="22" fillId="3" borderId="22" xfId="0" applyNumberFormat="1" applyFont="1" applyFill="1" applyBorder="1"/>
    <xf numFmtId="0" fontId="10" fillId="0" borderId="24" xfId="0" applyFont="1" applyBorder="1"/>
    <xf numFmtId="0" fontId="10" fillId="0" borderId="26" xfId="0" applyFont="1" applyBorder="1"/>
    <xf numFmtId="0" fontId="10" fillId="0" borderId="27" xfId="0" applyFont="1" applyBorder="1"/>
    <xf numFmtId="0" fontId="26" fillId="0" borderId="28" xfId="0" applyFont="1" applyFill="1" applyBorder="1" applyAlignment="1">
      <alignment horizontal="center"/>
    </xf>
    <xf numFmtId="9" fontId="10" fillId="0" borderId="10" xfId="1" applyNumberFormat="1" applyFont="1" applyFill="1" applyBorder="1"/>
    <xf numFmtId="3" fontId="9" fillId="0" borderId="10" xfId="0" applyNumberFormat="1" applyFont="1" applyFill="1" applyBorder="1"/>
    <xf numFmtId="9" fontId="10" fillId="0" borderId="25" xfId="1" applyNumberFormat="1" applyFont="1" applyFill="1" applyBorder="1"/>
    <xf numFmtId="1" fontId="9" fillId="3" borderId="6" xfId="0" applyNumberFormat="1" applyFont="1" applyFill="1" applyBorder="1" applyAlignment="1">
      <alignment horizontal="right"/>
    </xf>
    <xf numFmtId="164" fontId="22" fillId="3" borderId="6" xfId="0" applyNumberFormat="1" applyFont="1" applyFill="1" applyBorder="1" applyAlignment="1">
      <alignment horizontal="right"/>
    </xf>
    <xf numFmtId="1" fontId="18" fillId="3" borderId="6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164" fontId="31" fillId="0" borderId="0" xfId="0" applyNumberFormat="1" applyFont="1"/>
    <xf numFmtId="0" fontId="30" fillId="0" borderId="0" xfId="0" applyFont="1" applyFill="1"/>
    <xf numFmtId="0" fontId="32" fillId="0" borderId="0" xfId="0" applyFont="1"/>
    <xf numFmtId="164" fontId="29" fillId="0" borderId="0" xfId="0" applyNumberFormat="1" applyFont="1"/>
    <xf numFmtId="0" fontId="14" fillId="0" borderId="0" xfId="0" applyFont="1"/>
    <xf numFmtId="0" fontId="23" fillId="0" borderId="13" xfId="0" applyFont="1" applyBorder="1"/>
    <xf numFmtId="0" fontId="33" fillId="0" borderId="10" xfId="0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9" fontId="23" fillId="0" borderId="10" xfId="1" applyNumberFormat="1" applyFont="1" applyFill="1" applyBorder="1"/>
    <xf numFmtId="3" fontId="23" fillId="0" borderId="10" xfId="0" applyNumberFormat="1" applyFont="1" applyFill="1" applyBorder="1"/>
    <xf numFmtId="0" fontId="25" fillId="0" borderId="22" xfId="0" applyFont="1" applyBorder="1"/>
    <xf numFmtId="3" fontId="25" fillId="0" borderId="10" xfId="0" applyNumberFormat="1" applyFont="1" applyFill="1" applyBorder="1"/>
    <xf numFmtId="9" fontId="25" fillId="0" borderId="10" xfId="1" applyNumberFormat="1" applyFont="1" applyFill="1" applyBorder="1"/>
    <xf numFmtId="164" fontId="15" fillId="0" borderId="30" xfId="0" applyNumberFormat="1" applyFont="1" applyFill="1" applyBorder="1" applyAlignment="1">
      <alignment horizontal="right"/>
    </xf>
    <xf numFmtId="0" fontId="35" fillId="0" borderId="0" xfId="0" applyFont="1"/>
    <xf numFmtId="0" fontId="36" fillId="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10" xfId="0" applyNumberFormat="1" applyFill="1" applyBorder="1"/>
    <xf numFmtId="0" fontId="25" fillId="0" borderId="10" xfId="0" applyFont="1" applyBorder="1"/>
    <xf numFmtId="0" fontId="23" fillId="0" borderId="10" xfId="0" applyFont="1" applyBorder="1"/>
    <xf numFmtId="0" fontId="0" fillId="0" borderId="10" xfId="0" applyFont="1" applyBorder="1" applyAlignment="1">
      <alignment horizontal="left"/>
    </xf>
    <xf numFmtId="0" fontId="13" fillId="0" borderId="2" xfId="0" applyFont="1" applyFill="1" applyBorder="1"/>
    <xf numFmtId="0" fontId="18" fillId="2" borderId="0" xfId="0" applyFont="1" applyFill="1" applyBorder="1"/>
    <xf numFmtId="0" fontId="13" fillId="0" borderId="28" xfId="0" applyFont="1" applyFill="1" applyBorder="1"/>
    <xf numFmtId="0" fontId="13" fillId="3" borderId="3" xfId="0" applyFont="1" applyFill="1" applyBorder="1"/>
    <xf numFmtId="164" fontId="22" fillId="2" borderId="10" xfId="0" applyNumberFormat="1" applyFont="1" applyFill="1" applyBorder="1" applyAlignment="1">
      <alignment wrapText="1"/>
    </xf>
    <xf numFmtId="3" fontId="23" fillId="0" borderId="17" xfId="0" applyNumberFormat="1" applyFont="1" applyFill="1" applyBorder="1"/>
    <xf numFmtId="164" fontId="23" fillId="0" borderId="21" xfId="1" applyNumberFormat="1" applyFont="1" applyFill="1" applyBorder="1"/>
    <xf numFmtId="3" fontId="34" fillId="0" borderId="6" xfId="0" applyNumberFormat="1" applyFont="1" applyFill="1" applyBorder="1"/>
    <xf numFmtId="9" fontId="23" fillId="0" borderId="6" xfId="1" applyNumberFormat="1" applyFont="1" applyFill="1" applyBorder="1"/>
    <xf numFmtId="3" fontId="23" fillId="0" borderId="18" xfId="0" applyNumberFormat="1" applyFont="1" applyFill="1" applyBorder="1"/>
    <xf numFmtId="164" fontId="23" fillId="0" borderId="29" xfId="1" applyNumberFormat="1" applyFont="1" applyFill="1" applyBorder="1"/>
    <xf numFmtId="0" fontId="0" fillId="9" borderId="38" xfId="0" applyNumberFormat="1" applyFont="1" applyFill="1" applyBorder="1"/>
    <xf numFmtId="0" fontId="0" fillId="6" borderId="0" xfId="0" applyFont="1" applyFill="1"/>
    <xf numFmtId="0" fontId="11" fillId="6" borderId="0" xfId="0" applyFont="1" applyFill="1"/>
    <xf numFmtId="0" fontId="36" fillId="5" borderId="39" xfId="0" applyFont="1" applyFill="1" applyBorder="1"/>
    <xf numFmtId="0" fontId="36" fillId="5" borderId="40" xfId="0" applyFont="1" applyFill="1" applyBorder="1"/>
    <xf numFmtId="0" fontId="36" fillId="5" borderId="25" xfId="0" applyFont="1" applyFill="1" applyBorder="1" applyAlignment="1">
      <alignment horizontal="center"/>
    </xf>
    <xf numFmtId="0" fontId="37" fillId="7" borderId="41" xfId="0" applyFont="1" applyFill="1" applyBorder="1"/>
    <xf numFmtId="0" fontId="36" fillId="8" borderId="16" xfId="0" applyNumberFormat="1" applyFont="1" applyFill="1" applyBorder="1"/>
    <xf numFmtId="9" fontId="10" fillId="7" borderId="16" xfId="1" applyNumberFormat="1" applyFont="1" applyFill="1" applyBorder="1"/>
    <xf numFmtId="9" fontId="10" fillId="7" borderId="20" xfId="1" applyNumberFormat="1" applyFont="1" applyFill="1" applyBorder="1"/>
    <xf numFmtId="0" fontId="0" fillId="0" borderId="0" xfId="0" applyNumberFormat="1"/>
    <xf numFmtId="0" fontId="13" fillId="0" borderId="10" xfId="0" applyFont="1" applyFill="1" applyBorder="1"/>
    <xf numFmtId="0" fontId="13" fillId="0" borderId="10" xfId="0" applyFont="1" applyFill="1" applyBorder="1" applyAlignment="1">
      <alignment horizontal="left"/>
    </xf>
    <xf numFmtId="0" fontId="39" fillId="0" borderId="0" xfId="0" applyFont="1"/>
    <xf numFmtId="0" fontId="40" fillId="0" borderId="0" xfId="0" applyFont="1"/>
    <xf numFmtId="0" fontId="42" fillId="0" borderId="0" xfId="0" applyFont="1"/>
    <xf numFmtId="0" fontId="43" fillId="0" borderId="0" xfId="0" applyFont="1"/>
    <xf numFmtId="0" fontId="13" fillId="0" borderId="17" xfId="0" applyFont="1" applyFill="1" applyBorder="1"/>
    <xf numFmtId="0" fontId="13" fillId="0" borderId="16" xfId="0" applyFont="1" applyFill="1" applyBorder="1"/>
    <xf numFmtId="3" fontId="9" fillId="0" borderId="16" xfId="0" applyNumberFormat="1" applyFont="1" applyFill="1" applyBorder="1"/>
    <xf numFmtId="9" fontId="9" fillId="0" borderId="16" xfId="1" applyNumberFormat="1" applyFont="1" applyFill="1" applyBorder="1"/>
    <xf numFmtId="0" fontId="17" fillId="3" borderId="22" xfId="0" applyFont="1" applyFill="1" applyBorder="1"/>
    <xf numFmtId="0" fontId="0" fillId="0" borderId="32" xfId="0" applyBorder="1" applyAlignment="1"/>
    <xf numFmtId="164" fontId="22" fillId="0" borderId="25" xfId="0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5" fillId="0" borderId="16" xfId="0" applyFont="1" applyBorder="1"/>
    <xf numFmtId="164" fontId="22" fillId="2" borderId="16" xfId="0" applyNumberFormat="1" applyFont="1" applyFill="1" applyBorder="1" applyAlignment="1">
      <alignment wrapText="1"/>
    </xf>
    <xf numFmtId="1" fontId="15" fillId="0" borderId="16" xfId="0" applyNumberFormat="1" applyFont="1" applyFill="1" applyBorder="1" applyAlignment="1">
      <alignment horizontal="right"/>
    </xf>
    <xf numFmtId="1" fontId="22" fillId="0" borderId="16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0" fontId="13" fillId="4" borderId="10" xfId="0" applyFont="1" applyFill="1" applyBorder="1" applyAlignment="1">
      <alignment horizontal="center"/>
    </xf>
    <xf numFmtId="0" fontId="0" fillId="0" borderId="10" xfId="0" applyBorder="1"/>
    <xf numFmtId="0" fontId="41" fillId="0" borderId="0" xfId="0" applyFont="1"/>
    <xf numFmtId="0" fontId="41" fillId="0" borderId="39" xfId="0" applyFont="1" applyFill="1" applyBorder="1"/>
    <xf numFmtId="0" fontId="40" fillId="0" borderId="40" xfId="0" applyFont="1" applyFill="1" applyBorder="1"/>
    <xf numFmtId="0" fontId="41" fillId="0" borderId="40" xfId="0" applyFont="1" applyFill="1" applyBorder="1" applyAlignment="1">
      <alignment horizontal="center"/>
    </xf>
    <xf numFmtId="0" fontId="41" fillId="0" borderId="41" xfId="0" applyFont="1" applyFill="1" applyBorder="1"/>
    <xf numFmtId="0" fontId="0" fillId="0" borderId="40" xfId="0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9" fontId="45" fillId="0" borderId="10" xfId="1" applyNumberFormat="1" applyFont="1" applyFill="1" applyBorder="1"/>
    <xf numFmtId="0" fontId="44" fillId="10" borderId="10" xfId="0" applyNumberFormat="1" applyFont="1" applyFill="1" applyBorder="1"/>
    <xf numFmtId="0" fontId="35" fillId="0" borderId="10" xfId="0" applyFont="1" applyBorder="1"/>
    <xf numFmtId="0" fontId="18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/>
    <xf numFmtId="3" fontId="18" fillId="0" borderId="10" xfId="0" applyNumberFormat="1" applyFont="1" applyFill="1" applyBorder="1"/>
    <xf numFmtId="9" fontId="22" fillId="0" borderId="25" xfId="1" applyNumberFormat="1" applyFont="1" applyFill="1" applyBorder="1"/>
    <xf numFmtId="3" fontId="18" fillId="0" borderId="16" xfId="0" applyNumberFormat="1" applyFont="1" applyFill="1" applyBorder="1"/>
    <xf numFmtId="9" fontId="18" fillId="0" borderId="20" xfId="1" applyNumberFormat="1" applyFont="1" applyFill="1" applyBorder="1"/>
    <xf numFmtId="0" fontId="38" fillId="0" borderId="0" xfId="0" applyFont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6" fillId="5" borderId="17" xfId="0" applyFont="1" applyFill="1" applyBorder="1" applyAlignment="1">
      <alignment horizontal="center"/>
    </xf>
    <xf numFmtId="0" fontId="36" fillId="5" borderId="2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26"/>
  <sheetViews>
    <sheetView workbookViewId="0">
      <selection activeCell="L15" sqref="L15"/>
    </sheetView>
  </sheetViews>
  <sheetFormatPr defaultRowHeight="15"/>
  <cols>
    <col min="1" max="1" width="4" style="8" customWidth="1"/>
    <col min="2" max="2" width="23.5703125" style="8" customWidth="1"/>
    <col min="3" max="3" width="8" style="8" customWidth="1"/>
    <col min="4" max="4" width="8.140625" style="8" customWidth="1"/>
    <col min="5" max="5" width="10.42578125" style="8" customWidth="1"/>
    <col min="6" max="6" width="8.42578125" style="8" customWidth="1"/>
    <col min="7" max="7" width="7.85546875" style="8" customWidth="1"/>
    <col min="8" max="8" width="9.140625" style="63"/>
    <col min="9" max="9" width="5.28515625" style="8" customWidth="1"/>
    <col min="10" max="10" width="5.28515625" style="8" bestFit="1" customWidth="1"/>
    <col min="11" max="11" width="5.28515625" style="8" customWidth="1"/>
    <col min="12" max="12" width="7" style="8" customWidth="1"/>
    <col min="13" max="13" width="4.28515625" style="8" customWidth="1"/>
    <col min="14" max="14" width="5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5.28515625" style="8" bestFit="1" customWidth="1"/>
    <col min="19" max="19" width="5.7109375" style="8" customWidth="1"/>
    <col min="20" max="20" width="6.85546875" style="8" customWidth="1"/>
    <col min="21" max="21" width="4.42578125" style="8" customWidth="1"/>
    <col min="22" max="22" width="5.85546875" style="8" customWidth="1"/>
  </cols>
  <sheetData>
    <row r="5" spans="1:20">
      <c r="A5" s="172" t="s">
        <v>63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20">
      <c r="A6" s="10"/>
      <c r="B6" s="10"/>
      <c r="C6" s="10"/>
      <c r="D6" s="10"/>
      <c r="E6" s="10"/>
      <c r="F6" s="10"/>
      <c r="G6" s="10"/>
      <c r="H6" s="5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s="36" customFormat="1" ht="9.75" customHeight="1">
      <c r="H7" s="58"/>
    </row>
    <row r="8" spans="1:20" s="8" customFormat="1" ht="12.75">
      <c r="A8" s="89" t="s">
        <v>58</v>
      </c>
      <c r="B8" s="90"/>
      <c r="C8" s="43"/>
      <c r="D8" s="43"/>
      <c r="E8" s="43"/>
      <c r="F8" s="43"/>
      <c r="G8" s="43"/>
      <c r="H8" s="59"/>
      <c r="I8" s="43"/>
      <c r="J8" s="43"/>
      <c r="K8" s="43"/>
      <c r="P8" s="44"/>
      <c r="Q8" s="44"/>
      <c r="R8" s="44"/>
      <c r="S8" s="44"/>
      <c r="T8" s="44"/>
    </row>
    <row r="9" spans="1:20" s="8" customFormat="1" ht="12.75">
      <c r="A9" s="89" t="s">
        <v>128</v>
      </c>
      <c r="B9" s="94"/>
      <c r="C9" s="45"/>
      <c r="D9" s="45"/>
      <c r="E9" s="45"/>
      <c r="F9" s="45"/>
      <c r="G9" s="45"/>
      <c r="H9" s="60"/>
      <c r="I9" s="45"/>
      <c r="J9" s="43"/>
      <c r="K9" s="43"/>
      <c r="P9" s="44"/>
      <c r="Q9" s="44"/>
      <c r="R9" s="44"/>
      <c r="S9" s="44"/>
      <c r="T9" s="44"/>
    </row>
    <row r="10" spans="1:20" s="8" customFormat="1" ht="13.5" thickBot="1">
      <c r="A10" s="45"/>
      <c r="B10" s="7"/>
      <c r="C10" s="45"/>
      <c r="D10" s="45"/>
      <c r="E10" s="45"/>
      <c r="F10" s="45"/>
      <c r="G10" s="45"/>
      <c r="H10" s="60"/>
      <c r="I10" s="45"/>
      <c r="J10" s="43"/>
      <c r="K10" s="43"/>
      <c r="P10" s="44"/>
      <c r="Q10" s="44"/>
      <c r="R10" s="44"/>
      <c r="S10" s="44"/>
      <c r="T10" s="44"/>
    </row>
    <row r="11" spans="1:20" s="8" customFormat="1" ht="12.75">
      <c r="A11" s="7"/>
      <c r="B11" s="46"/>
      <c r="C11" s="173" t="s">
        <v>46</v>
      </c>
      <c r="D11" s="174"/>
      <c r="E11" s="174"/>
      <c r="F11" s="174"/>
      <c r="G11" s="174"/>
      <c r="H11" s="175"/>
      <c r="I11" s="7"/>
    </row>
    <row r="12" spans="1:20" s="8" customFormat="1" ht="12.75">
      <c r="A12" s="7"/>
      <c r="B12" s="47" t="s">
        <v>47</v>
      </c>
      <c r="C12" s="176" t="s">
        <v>139</v>
      </c>
      <c r="D12" s="176"/>
      <c r="E12" s="176" t="s">
        <v>144</v>
      </c>
      <c r="F12" s="176"/>
      <c r="G12" s="176" t="s">
        <v>70</v>
      </c>
      <c r="H12" s="177"/>
      <c r="I12" s="7"/>
    </row>
    <row r="13" spans="1:20" s="8" customFormat="1" ht="13.5" thickBot="1">
      <c r="A13" s="7"/>
      <c r="B13" s="48"/>
      <c r="C13" s="80" t="s">
        <v>48</v>
      </c>
      <c r="D13" s="80" t="s">
        <v>36</v>
      </c>
      <c r="E13" s="80" t="s">
        <v>48</v>
      </c>
      <c r="F13" s="80" t="s">
        <v>36</v>
      </c>
      <c r="G13" s="49" t="s">
        <v>48</v>
      </c>
      <c r="H13" s="61" t="s">
        <v>36</v>
      </c>
      <c r="I13" s="7"/>
    </row>
    <row r="14" spans="1:20" s="8" customFormat="1" ht="15.75" thickBot="1">
      <c r="A14" s="7"/>
      <c r="B14" s="77" t="s">
        <v>15</v>
      </c>
      <c r="C14" s="164">
        <v>8168</v>
      </c>
      <c r="D14" s="163">
        <f>C14/C19</f>
        <v>0.36668911335578003</v>
      </c>
      <c r="E14" s="155">
        <v>7823</v>
      </c>
      <c r="F14" s="163">
        <f>E14/$E$19</f>
        <v>0.37093409198672356</v>
      </c>
      <c r="G14" s="118">
        <f>E14- C14</f>
        <v>-345</v>
      </c>
      <c r="H14" s="119">
        <f>G14/C14</f>
        <v>-4.2238001958863861E-2</v>
      </c>
      <c r="I14" s="7"/>
    </row>
    <row r="15" spans="1:20" s="8" customFormat="1" ht="15.75" thickBot="1">
      <c r="A15" s="7"/>
      <c r="B15" s="78" t="s">
        <v>68</v>
      </c>
      <c r="C15" s="164">
        <v>4710</v>
      </c>
      <c r="D15" s="163">
        <f>C15/C19</f>
        <v>0.21144781144781144</v>
      </c>
      <c r="E15" s="155">
        <v>4433</v>
      </c>
      <c r="F15" s="163">
        <f>E15/$E$19</f>
        <v>0.21019440493124703</v>
      </c>
      <c r="G15" s="118">
        <f>E15- C15</f>
        <v>-277</v>
      </c>
      <c r="H15" s="119">
        <f>G15/C15</f>
        <v>-5.8811040339702761E-2</v>
      </c>
      <c r="I15" s="7"/>
      <c r="N15" s="50"/>
    </row>
    <row r="16" spans="1:20" s="8" customFormat="1" ht="15.75" thickBot="1">
      <c r="A16" s="7"/>
      <c r="B16" s="78" t="s">
        <v>16</v>
      </c>
      <c r="C16" s="164">
        <v>1021</v>
      </c>
      <c r="D16" s="163">
        <f>C16/C19</f>
        <v>4.5836139169472503E-2</v>
      </c>
      <c r="E16" s="155">
        <v>861</v>
      </c>
      <c r="F16" s="163">
        <f>E16/$E$19</f>
        <v>4.0825035561877665E-2</v>
      </c>
      <c r="G16" s="118">
        <f>E16- C16</f>
        <v>-160</v>
      </c>
      <c r="H16" s="119">
        <f>G16/C16</f>
        <v>-0.15670910871694418</v>
      </c>
      <c r="I16" s="7"/>
      <c r="N16" s="50"/>
    </row>
    <row r="17" spans="1:9" s="8" customFormat="1" ht="15.75" thickBot="1">
      <c r="A17" s="7"/>
      <c r="B17" s="78" t="s">
        <v>17</v>
      </c>
      <c r="C17" s="164">
        <v>6024</v>
      </c>
      <c r="D17" s="163">
        <f>C17/C19</f>
        <v>0.27043771043771042</v>
      </c>
      <c r="E17" s="155">
        <v>5793</v>
      </c>
      <c r="F17" s="163">
        <f>E17/$E$19</f>
        <v>0.27467994310099575</v>
      </c>
      <c r="G17" s="118">
        <f>E17- C17</f>
        <v>-231</v>
      </c>
      <c r="H17" s="119">
        <f>G17/C17</f>
        <v>-3.8346613545816734E-2</v>
      </c>
      <c r="I17" s="7"/>
    </row>
    <row r="18" spans="1:9" s="8" customFormat="1" ht="15.75" thickBot="1">
      <c r="A18" s="7"/>
      <c r="B18" s="79" t="s">
        <v>18</v>
      </c>
      <c r="C18" s="164">
        <v>2352</v>
      </c>
      <c r="D18" s="163">
        <f>C18/C19</f>
        <v>0.10558922558922559</v>
      </c>
      <c r="E18" s="155">
        <v>2180</v>
      </c>
      <c r="F18" s="163">
        <f>E18/$E$19</f>
        <v>0.103366524419156</v>
      </c>
      <c r="G18" s="118">
        <f>E18- C18</f>
        <v>-172</v>
      </c>
      <c r="H18" s="119">
        <f>G18/C18</f>
        <v>-7.312925170068027E-2</v>
      </c>
      <c r="I18" s="7"/>
    </row>
    <row r="19" spans="1:9" s="8" customFormat="1" ht="15.75" thickBot="1">
      <c r="A19" s="7"/>
      <c r="B19" s="51" t="s">
        <v>14</v>
      </c>
      <c r="C19" s="120">
        <f>SUM(C14:C18)</f>
        <v>22275</v>
      </c>
      <c r="D19" s="121">
        <f>C19/C19</f>
        <v>1</v>
      </c>
      <c r="E19" s="120">
        <f>SUM(E14:E18)</f>
        <v>21090</v>
      </c>
      <c r="F19" s="121">
        <f t="shared" ref="F19" si="0">E19/$E$19</f>
        <v>1</v>
      </c>
      <c r="G19" s="122">
        <f t="shared" ref="G19" si="1">E19- C19</f>
        <v>-1185</v>
      </c>
      <c r="H19" s="123">
        <f t="shared" ref="H19" si="2">G19/C19</f>
        <v>-5.3198653198653197E-2</v>
      </c>
      <c r="I19" s="7"/>
    </row>
    <row r="20" spans="1:9" s="38" customFormat="1">
      <c r="A20" s="37"/>
      <c r="B20" s="39"/>
      <c r="C20" s="40"/>
      <c r="D20" s="41"/>
      <c r="E20" s="40"/>
      <c r="F20" s="41"/>
      <c r="G20" s="42"/>
      <c r="H20" s="62"/>
      <c r="I20" s="37"/>
    </row>
    <row r="21" spans="1:9">
      <c r="C21" s="126"/>
      <c r="D21" s="126"/>
      <c r="E21" s="126"/>
      <c r="F21" s="124"/>
      <c r="G21" s="126"/>
    </row>
    <row r="22" spans="1:9">
      <c r="B22" s="108"/>
      <c r="C22" s="134"/>
      <c r="D22" s="126"/>
      <c r="E22" s="126"/>
      <c r="F22" s="124"/>
      <c r="G22" s="126"/>
    </row>
    <row r="23" spans="1:9">
      <c r="B23" s="108"/>
      <c r="C23" s="134"/>
      <c r="D23" s="126"/>
      <c r="E23" s="126"/>
      <c r="F23" s="125"/>
      <c r="G23" s="126"/>
    </row>
    <row r="24" spans="1:9">
      <c r="B24" s="108"/>
      <c r="C24" s="134"/>
      <c r="D24" s="126"/>
      <c r="E24" s="126"/>
      <c r="F24" s="125"/>
      <c r="G24" s="126"/>
    </row>
    <row r="25" spans="1:9">
      <c r="B25" s="108"/>
      <c r="C25" s="134"/>
      <c r="D25" s="126"/>
      <c r="E25" s="126"/>
      <c r="F25" s="125"/>
      <c r="G25" s="126"/>
    </row>
    <row r="26" spans="1:9">
      <c r="B26" s="108"/>
      <c r="C26" s="134"/>
    </row>
  </sheetData>
  <mergeCells count="5">
    <mergeCell ref="A5:S5"/>
    <mergeCell ref="C11:H11"/>
    <mergeCell ref="C12:D12"/>
    <mergeCell ref="E12:F12"/>
    <mergeCell ref="G12:H12"/>
  </mergeCells>
  <phoneticPr fontId="0" type="noConversion"/>
  <pageMargins left="0.16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1"/>
  <sheetViews>
    <sheetView topLeftCell="D1" workbookViewId="0">
      <selection activeCell="U23" sqref="U23"/>
    </sheetView>
  </sheetViews>
  <sheetFormatPr defaultRowHeight="15"/>
  <cols>
    <col min="1" max="1" width="2" style="137" customWidth="1"/>
    <col min="2" max="2" width="17.5703125" style="8" customWidth="1"/>
    <col min="3" max="3" width="5.85546875" style="8" customWidth="1"/>
    <col min="4" max="4" width="6" style="8" customWidth="1"/>
    <col min="5" max="5" width="4.85546875" style="8" customWidth="1"/>
    <col min="6" max="6" width="6.28515625" style="139" customWidth="1"/>
    <col min="7" max="7" width="5.85546875" style="8" customWidth="1"/>
    <col min="8" max="8" width="6" style="8" customWidth="1"/>
    <col min="9" max="9" width="4.5703125" style="8" customWidth="1"/>
    <col min="10" max="10" width="5.85546875" style="139" customWidth="1"/>
    <col min="11" max="11" width="5.28515625" style="8" customWidth="1"/>
    <col min="12" max="12" width="4.7109375" style="8" customWidth="1"/>
    <col min="13" max="13" width="4.5703125" style="8" customWidth="1"/>
    <col min="14" max="14" width="6.140625" style="139" customWidth="1"/>
    <col min="15" max="16" width="5.5703125" style="8" customWidth="1"/>
    <col min="17" max="17" width="4.28515625" style="8" customWidth="1"/>
    <col min="18" max="18" width="5.5703125" style="8" customWidth="1"/>
    <col min="19" max="19" width="5.28515625" style="8" customWidth="1"/>
    <col min="20" max="20" width="5.42578125" style="8" customWidth="1"/>
    <col min="21" max="21" width="4.5703125" style="8" customWidth="1"/>
    <col min="22" max="22" width="5.42578125" style="137" customWidth="1"/>
    <col min="23" max="23" width="6.28515625" style="8" customWidth="1"/>
    <col min="24" max="24" width="6" style="8" customWidth="1"/>
    <col min="25" max="25" width="5.28515625" style="8" customWidth="1"/>
    <col min="26" max="26" width="5" style="8" customWidth="1"/>
    <col min="27" max="27" width="9.7109375" style="8" bestFit="1" customWidth="1"/>
  </cols>
  <sheetData>
    <row r="3" spans="1:27">
      <c r="A3" s="178" t="s">
        <v>63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1:27" ht="9.75" customHeight="1"/>
    <row r="5" spans="1:27" s="13" customFormat="1">
      <c r="A5" s="183" t="s">
        <v>59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1"/>
      <c r="X5" s="11"/>
      <c r="Y5" s="11"/>
      <c r="Z5" s="11"/>
      <c r="AA5" s="12"/>
    </row>
    <row r="6" spans="1:27" s="13" customFormat="1" ht="15.75" thickBot="1">
      <c r="A6" s="156" t="s">
        <v>130</v>
      </c>
      <c r="B6" s="11"/>
      <c r="C6" s="11"/>
      <c r="D6" s="7"/>
      <c r="E6" s="14"/>
      <c r="F6" s="140"/>
      <c r="G6" s="11"/>
      <c r="H6" s="11"/>
      <c r="I6" s="14"/>
      <c r="J6" s="140"/>
      <c r="K6" s="7"/>
      <c r="L6" s="11"/>
      <c r="M6" s="14"/>
      <c r="N6" s="140"/>
      <c r="O6" s="11"/>
      <c r="P6" s="11"/>
      <c r="Q6" s="14"/>
      <c r="R6" s="14"/>
      <c r="S6" s="11"/>
      <c r="T6" s="11"/>
      <c r="U6" s="11"/>
      <c r="V6" s="138"/>
      <c r="W6" s="11"/>
      <c r="X6" s="11"/>
      <c r="Y6" s="11"/>
      <c r="Z6" s="11"/>
      <c r="AA6" s="12"/>
    </row>
    <row r="7" spans="1:27" s="13" customFormat="1">
      <c r="A7" s="157"/>
      <c r="B7" s="141" t="s">
        <v>60</v>
      </c>
      <c r="C7" s="184" t="s">
        <v>31</v>
      </c>
      <c r="D7" s="184"/>
      <c r="E7" s="184"/>
      <c r="F7" s="184"/>
      <c r="G7" s="185" t="s">
        <v>69</v>
      </c>
      <c r="H7" s="185"/>
      <c r="I7" s="185"/>
      <c r="J7" s="185"/>
      <c r="K7" s="185" t="s">
        <v>16</v>
      </c>
      <c r="L7" s="185"/>
      <c r="M7" s="185"/>
      <c r="N7" s="185"/>
      <c r="O7" s="184" t="s">
        <v>32</v>
      </c>
      <c r="P7" s="184"/>
      <c r="Q7" s="184"/>
      <c r="R7" s="184"/>
      <c r="S7" s="186" t="s">
        <v>33</v>
      </c>
      <c r="T7" s="186"/>
      <c r="U7" s="186"/>
      <c r="V7" s="186"/>
      <c r="W7" s="181" t="s">
        <v>34</v>
      </c>
      <c r="X7" s="181"/>
      <c r="Y7" s="181"/>
      <c r="Z7" s="182"/>
      <c r="AA7" s="12"/>
    </row>
    <row r="8" spans="1:27" s="13" customFormat="1">
      <c r="A8" s="158"/>
      <c r="B8" s="135" t="s">
        <v>61</v>
      </c>
      <c r="C8" s="162" t="s">
        <v>140</v>
      </c>
      <c r="D8" s="162" t="s">
        <v>145</v>
      </c>
      <c r="E8" s="176" t="s">
        <v>66</v>
      </c>
      <c r="F8" s="176"/>
      <c r="G8" s="162" t="s">
        <v>140</v>
      </c>
      <c r="H8" s="162" t="s">
        <v>145</v>
      </c>
      <c r="I8" s="176" t="s">
        <v>35</v>
      </c>
      <c r="J8" s="176"/>
      <c r="K8" s="162" t="s">
        <v>140</v>
      </c>
      <c r="L8" s="162" t="s">
        <v>145</v>
      </c>
      <c r="M8" s="176" t="s">
        <v>35</v>
      </c>
      <c r="N8" s="176"/>
      <c r="O8" s="162" t="s">
        <v>140</v>
      </c>
      <c r="P8" s="162" t="s">
        <v>145</v>
      </c>
      <c r="Q8" s="176" t="s">
        <v>35</v>
      </c>
      <c r="R8" s="176"/>
      <c r="S8" s="162" t="s">
        <v>140</v>
      </c>
      <c r="T8" s="162" t="s">
        <v>145</v>
      </c>
      <c r="U8" s="176" t="s">
        <v>35</v>
      </c>
      <c r="V8" s="176"/>
      <c r="W8" s="166" t="s">
        <v>140</v>
      </c>
      <c r="X8" s="166" t="s">
        <v>145</v>
      </c>
      <c r="Y8" s="179" t="s">
        <v>35</v>
      </c>
      <c r="Z8" s="180"/>
      <c r="AA8" s="12"/>
    </row>
    <row r="9" spans="1:27" s="13" customFormat="1">
      <c r="A9" s="159">
        <v>1</v>
      </c>
      <c r="B9" s="136" t="s">
        <v>19</v>
      </c>
      <c r="C9" s="64">
        <v>413</v>
      </c>
      <c r="D9" s="64">
        <v>389</v>
      </c>
      <c r="E9" s="82">
        <f t="shared" ref="E9:E20" si="0">D9-C9</f>
        <v>-24</v>
      </c>
      <c r="F9" s="81">
        <f>E9/E20</f>
        <v>6.9565217391304349E-2</v>
      </c>
      <c r="G9" s="64">
        <v>74</v>
      </c>
      <c r="H9" s="64">
        <v>65</v>
      </c>
      <c r="I9" s="82">
        <f t="shared" ref="I9:I20" si="1">H9-G9</f>
        <v>-9</v>
      </c>
      <c r="J9" s="81">
        <f>I9/I20</f>
        <v>3.2490974729241874E-2</v>
      </c>
      <c r="K9" s="64">
        <v>8</v>
      </c>
      <c r="L9" s="64">
        <v>8</v>
      </c>
      <c r="M9" s="82">
        <f t="shared" ref="M9:M20" si="2">L9-K9</f>
        <v>0</v>
      </c>
      <c r="N9" s="81">
        <f>M9/M20</f>
        <v>0</v>
      </c>
      <c r="O9" s="64">
        <v>127</v>
      </c>
      <c r="P9" s="64">
        <v>128</v>
      </c>
      <c r="Q9" s="82">
        <f t="shared" ref="Q9:Q20" si="3">P9-O9</f>
        <v>1</v>
      </c>
      <c r="R9" s="81">
        <f>Q9/Q20</f>
        <v>-4.329004329004329E-3</v>
      </c>
      <c r="S9" s="64">
        <v>45</v>
      </c>
      <c r="T9" s="64">
        <v>39</v>
      </c>
      <c r="U9" s="82">
        <f t="shared" ref="U9:U20" si="4">T9-S9</f>
        <v>-6</v>
      </c>
      <c r="V9" s="81">
        <f>U9/U20</f>
        <v>3.4883720930232558E-2</v>
      </c>
      <c r="W9" s="167">
        <f>C9+G9+K9+O9+S9</f>
        <v>667</v>
      </c>
      <c r="X9" s="167">
        <f>D9+H9+L9+P9+T9</f>
        <v>629</v>
      </c>
      <c r="Y9" s="168">
        <f t="shared" ref="Y9:Y20" si="5">X9-W9</f>
        <v>-38</v>
      </c>
      <c r="Z9" s="169">
        <f>Y9/Y20</f>
        <v>3.2067510548523206E-2</v>
      </c>
      <c r="AA9" s="12"/>
    </row>
    <row r="10" spans="1:27" s="13" customFormat="1">
      <c r="A10" s="159">
        <v>2</v>
      </c>
      <c r="B10" s="135" t="s">
        <v>20</v>
      </c>
      <c r="C10" s="64">
        <v>630</v>
      </c>
      <c r="D10" s="64">
        <v>598</v>
      </c>
      <c r="E10" s="82">
        <f t="shared" si="0"/>
        <v>-32</v>
      </c>
      <c r="F10" s="81">
        <f>E10/E20</f>
        <v>9.2753623188405798E-2</v>
      </c>
      <c r="G10" s="64">
        <v>227</v>
      </c>
      <c r="H10" s="64">
        <v>201</v>
      </c>
      <c r="I10" s="82">
        <f t="shared" si="1"/>
        <v>-26</v>
      </c>
      <c r="J10" s="81">
        <f>I10/I20</f>
        <v>9.3862815884476536E-2</v>
      </c>
      <c r="K10" s="64">
        <v>30</v>
      </c>
      <c r="L10" s="64">
        <v>26</v>
      </c>
      <c r="M10" s="82">
        <f t="shared" si="2"/>
        <v>-4</v>
      </c>
      <c r="N10" s="81">
        <f>M10/M20</f>
        <v>2.5000000000000001E-2</v>
      </c>
      <c r="O10" s="64">
        <v>370</v>
      </c>
      <c r="P10" s="64">
        <v>348</v>
      </c>
      <c r="Q10" s="82">
        <f t="shared" si="3"/>
        <v>-22</v>
      </c>
      <c r="R10" s="81">
        <f>Q10/Q20</f>
        <v>9.5238095238095233E-2</v>
      </c>
      <c r="S10" s="64">
        <v>116</v>
      </c>
      <c r="T10" s="64">
        <v>104</v>
      </c>
      <c r="U10" s="82">
        <f t="shared" si="4"/>
        <v>-12</v>
      </c>
      <c r="V10" s="81">
        <f>U10/U20</f>
        <v>6.9767441860465115E-2</v>
      </c>
      <c r="W10" s="167">
        <f t="shared" ref="W10:X19" si="6">C10+G10+K10+O10+S10</f>
        <v>1373</v>
      </c>
      <c r="X10" s="167">
        <f t="shared" si="6"/>
        <v>1277</v>
      </c>
      <c r="Y10" s="168">
        <f t="shared" si="5"/>
        <v>-96</v>
      </c>
      <c r="Z10" s="169">
        <f>Y10/Y20</f>
        <v>8.1012658227848103E-2</v>
      </c>
      <c r="AA10" s="12"/>
    </row>
    <row r="11" spans="1:27" s="13" customFormat="1">
      <c r="A11" s="159">
        <v>3</v>
      </c>
      <c r="B11" s="135" t="s">
        <v>21</v>
      </c>
      <c r="C11" s="64">
        <v>920</v>
      </c>
      <c r="D11" s="64">
        <v>868</v>
      </c>
      <c r="E11" s="82">
        <f t="shared" si="0"/>
        <v>-52</v>
      </c>
      <c r="F11" s="81">
        <f>E11/E20</f>
        <v>0.15072463768115943</v>
      </c>
      <c r="G11" s="64">
        <v>347</v>
      </c>
      <c r="H11" s="64">
        <v>314</v>
      </c>
      <c r="I11" s="82">
        <f t="shared" si="1"/>
        <v>-33</v>
      </c>
      <c r="J11" s="81">
        <f>I11/I20</f>
        <v>0.11913357400722022</v>
      </c>
      <c r="K11" s="64">
        <v>47</v>
      </c>
      <c r="L11" s="64">
        <v>40</v>
      </c>
      <c r="M11" s="82">
        <f t="shared" si="2"/>
        <v>-7</v>
      </c>
      <c r="N11" s="81">
        <f>M11/M20</f>
        <v>4.3749999999999997E-2</v>
      </c>
      <c r="O11" s="64">
        <v>472</v>
      </c>
      <c r="P11" s="64">
        <v>441</v>
      </c>
      <c r="Q11" s="82">
        <f t="shared" si="3"/>
        <v>-31</v>
      </c>
      <c r="R11" s="81">
        <f>Q11/Q20</f>
        <v>0.13419913419913421</v>
      </c>
      <c r="S11" s="64">
        <v>99</v>
      </c>
      <c r="T11" s="64">
        <v>97</v>
      </c>
      <c r="U11" s="82">
        <f t="shared" si="4"/>
        <v>-2</v>
      </c>
      <c r="V11" s="81">
        <f>U11/U20</f>
        <v>1.1627906976744186E-2</v>
      </c>
      <c r="W11" s="167">
        <f t="shared" si="6"/>
        <v>1885</v>
      </c>
      <c r="X11" s="167">
        <f t="shared" si="6"/>
        <v>1760</v>
      </c>
      <c r="Y11" s="168">
        <f t="shared" si="5"/>
        <v>-125</v>
      </c>
      <c r="Z11" s="169">
        <f>Y11/Y20</f>
        <v>0.10548523206751055</v>
      </c>
      <c r="AA11" s="12"/>
    </row>
    <row r="12" spans="1:27" s="13" customFormat="1">
      <c r="A12" s="159">
        <v>4</v>
      </c>
      <c r="B12" s="136" t="s">
        <v>22</v>
      </c>
      <c r="C12" s="64">
        <v>1873</v>
      </c>
      <c r="D12" s="64">
        <v>1803</v>
      </c>
      <c r="E12" s="82">
        <f t="shared" si="0"/>
        <v>-70</v>
      </c>
      <c r="F12" s="81">
        <f>E12/E20</f>
        <v>0.20289855072463769</v>
      </c>
      <c r="G12" s="64">
        <v>931</v>
      </c>
      <c r="H12" s="64">
        <v>859</v>
      </c>
      <c r="I12" s="82">
        <f t="shared" si="1"/>
        <v>-72</v>
      </c>
      <c r="J12" s="81">
        <f>I12/I20</f>
        <v>0.25992779783393499</v>
      </c>
      <c r="K12" s="64">
        <v>204</v>
      </c>
      <c r="L12" s="64">
        <v>175</v>
      </c>
      <c r="M12" s="82">
        <f t="shared" si="2"/>
        <v>-29</v>
      </c>
      <c r="N12" s="81">
        <f>M12/M20</f>
        <v>0.18124999999999999</v>
      </c>
      <c r="O12" s="64">
        <v>1171</v>
      </c>
      <c r="P12" s="64">
        <v>1126</v>
      </c>
      <c r="Q12" s="82">
        <f t="shared" si="3"/>
        <v>-45</v>
      </c>
      <c r="R12" s="81">
        <f>Q12/Q20</f>
        <v>0.19480519480519481</v>
      </c>
      <c r="S12" s="64">
        <v>485</v>
      </c>
      <c r="T12" s="64">
        <v>473</v>
      </c>
      <c r="U12" s="82">
        <f t="shared" si="4"/>
        <v>-12</v>
      </c>
      <c r="V12" s="81">
        <f>U12/U20</f>
        <v>6.9767441860465115E-2</v>
      </c>
      <c r="W12" s="167">
        <f t="shared" si="6"/>
        <v>4664</v>
      </c>
      <c r="X12" s="167">
        <f t="shared" si="6"/>
        <v>4436</v>
      </c>
      <c r="Y12" s="168">
        <f t="shared" si="5"/>
        <v>-228</v>
      </c>
      <c r="Z12" s="169">
        <f>Y12/Y20</f>
        <v>0.19240506329113924</v>
      </c>
      <c r="AA12" s="12"/>
    </row>
    <row r="13" spans="1:27" s="13" customFormat="1">
      <c r="A13" s="159">
        <v>5</v>
      </c>
      <c r="B13" s="136" t="s">
        <v>23</v>
      </c>
      <c r="C13" s="64">
        <v>916</v>
      </c>
      <c r="D13" s="64">
        <v>830</v>
      </c>
      <c r="E13" s="82">
        <f t="shared" si="0"/>
        <v>-86</v>
      </c>
      <c r="F13" s="81">
        <f>E13/E20</f>
        <v>0.24927536231884059</v>
      </c>
      <c r="G13" s="64">
        <v>668</v>
      </c>
      <c r="H13" s="64">
        <v>628</v>
      </c>
      <c r="I13" s="82">
        <f t="shared" si="1"/>
        <v>-40</v>
      </c>
      <c r="J13" s="81">
        <f>I13/I20</f>
        <v>0.1444043321299639</v>
      </c>
      <c r="K13" s="64">
        <v>216</v>
      </c>
      <c r="L13" s="64">
        <v>154</v>
      </c>
      <c r="M13" s="82">
        <f t="shared" si="2"/>
        <v>-62</v>
      </c>
      <c r="N13" s="81">
        <f>M13/M20</f>
        <v>0.38750000000000001</v>
      </c>
      <c r="O13" s="64">
        <v>908</v>
      </c>
      <c r="P13" s="64">
        <v>888</v>
      </c>
      <c r="Q13" s="82">
        <f t="shared" si="3"/>
        <v>-20</v>
      </c>
      <c r="R13" s="81">
        <f>Q13/Q20</f>
        <v>8.6580086580086577E-2</v>
      </c>
      <c r="S13" s="64">
        <v>485</v>
      </c>
      <c r="T13" s="64">
        <v>408</v>
      </c>
      <c r="U13" s="82">
        <f t="shared" si="4"/>
        <v>-77</v>
      </c>
      <c r="V13" s="81">
        <f>U13/U20</f>
        <v>0.44767441860465118</v>
      </c>
      <c r="W13" s="167">
        <f t="shared" si="6"/>
        <v>3193</v>
      </c>
      <c r="X13" s="167">
        <f t="shared" si="6"/>
        <v>2908</v>
      </c>
      <c r="Y13" s="168">
        <f t="shared" si="5"/>
        <v>-285</v>
      </c>
      <c r="Z13" s="169">
        <f>Y13/Y20</f>
        <v>0.24050632911392406</v>
      </c>
      <c r="AA13" s="12"/>
    </row>
    <row r="14" spans="1:27" s="13" customFormat="1">
      <c r="A14" s="159">
        <v>6</v>
      </c>
      <c r="B14" s="136" t="s">
        <v>24</v>
      </c>
      <c r="C14" s="64">
        <v>12</v>
      </c>
      <c r="D14" s="64">
        <v>10</v>
      </c>
      <c r="E14" s="82">
        <f t="shared" si="0"/>
        <v>-2</v>
      </c>
      <c r="F14" s="81">
        <f>E14/E20</f>
        <v>5.7971014492753624E-3</v>
      </c>
      <c r="G14" s="64">
        <v>7</v>
      </c>
      <c r="H14" s="64">
        <v>7</v>
      </c>
      <c r="I14" s="82">
        <f t="shared" si="1"/>
        <v>0</v>
      </c>
      <c r="J14" s="81">
        <f>I14/I20</f>
        <v>0</v>
      </c>
      <c r="K14" s="64">
        <v>9</v>
      </c>
      <c r="L14" s="64">
        <v>7</v>
      </c>
      <c r="M14" s="82">
        <f t="shared" si="2"/>
        <v>-2</v>
      </c>
      <c r="N14" s="81">
        <f>M14/M20</f>
        <v>1.2500000000000001E-2</v>
      </c>
      <c r="O14" s="64">
        <v>9</v>
      </c>
      <c r="P14" s="64">
        <v>11</v>
      </c>
      <c r="Q14" s="82">
        <f t="shared" si="3"/>
        <v>2</v>
      </c>
      <c r="R14" s="81">
        <f>Q14/Q20</f>
        <v>-8.658008658008658E-3</v>
      </c>
      <c r="S14" s="64">
        <v>12</v>
      </c>
      <c r="T14" s="64">
        <v>10</v>
      </c>
      <c r="U14" s="82">
        <f t="shared" si="4"/>
        <v>-2</v>
      </c>
      <c r="V14" s="81">
        <f>U14/U20</f>
        <v>1.1627906976744186E-2</v>
      </c>
      <c r="W14" s="167">
        <f t="shared" si="6"/>
        <v>49</v>
      </c>
      <c r="X14" s="167">
        <f t="shared" si="6"/>
        <v>45</v>
      </c>
      <c r="Y14" s="168">
        <f t="shared" si="5"/>
        <v>-4</v>
      </c>
      <c r="Z14" s="169">
        <f>Y14/Y20</f>
        <v>3.3755274261603376E-3</v>
      </c>
      <c r="AA14" s="12"/>
    </row>
    <row r="15" spans="1:27" s="13" customFormat="1">
      <c r="A15" s="159">
        <v>7</v>
      </c>
      <c r="B15" s="136" t="s">
        <v>25</v>
      </c>
      <c r="C15" s="64">
        <v>1179</v>
      </c>
      <c r="D15" s="64">
        <v>1146</v>
      </c>
      <c r="E15" s="82">
        <f t="shared" si="0"/>
        <v>-33</v>
      </c>
      <c r="F15" s="81">
        <f>E15/E20</f>
        <v>9.5652173913043481E-2</v>
      </c>
      <c r="G15" s="64">
        <v>773</v>
      </c>
      <c r="H15" s="64">
        <v>754</v>
      </c>
      <c r="I15" s="82">
        <f t="shared" si="1"/>
        <v>-19</v>
      </c>
      <c r="J15" s="81">
        <f>I15/I20</f>
        <v>6.8592057761732855E-2</v>
      </c>
      <c r="K15" s="64">
        <v>147</v>
      </c>
      <c r="L15" s="64">
        <v>145</v>
      </c>
      <c r="M15" s="82">
        <f t="shared" si="2"/>
        <v>-2</v>
      </c>
      <c r="N15" s="81">
        <f>M15/M20</f>
        <v>1.2500000000000001E-2</v>
      </c>
      <c r="O15" s="64">
        <v>934</v>
      </c>
      <c r="P15" s="64">
        <v>904</v>
      </c>
      <c r="Q15" s="82">
        <f t="shared" si="3"/>
        <v>-30</v>
      </c>
      <c r="R15" s="81">
        <f>Q15/Q20</f>
        <v>0.12987012987012986</v>
      </c>
      <c r="S15" s="64">
        <v>330</v>
      </c>
      <c r="T15" s="64">
        <v>310</v>
      </c>
      <c r="U15" s="82">
        <f t="shared" si="4"/>
        <v>-20</v>
      </c>
      <c r="V15" s="81">
        <f>U15/U20</f>
        <v>0.11627906976744186</v>
      </c>
      <c r="W15" s="167">
        <f t="shared" si="6"/>
        <v>3363</v>
      </c>
      <c r="X15" s="167">
        <f t="shared" si="6"/>
        <v>3259</v>
      </c>
      <c r="Y15" s="168">
        <f t="shared" si="5"/>
        <v>-104</v>
      </c>
      <c r="Z15" s="169">
        <f>Y15/Y20</f>
        <v>8.7763713080168781E-2</v>
      </c>
      <c r="AA15" s="12"/>
    </row>
    <row r="16" spans="1:27" s="13" customFormat="1">
      <c r="A16" s="159">
        <v>8</v>
      </c>
      <c r="B16" s="136" t="s">
        <v>26</v>
      </c>
      <c r="C16" s="64">
        <v>297</v>
      </c>
      <c r="D16" s="64">
        <v>288</v>
      </c>
      <c r="E16" s="82">
        <f t="shared" si="0"/>
        <v>-9</v>
      </c>
      <c r="F16" s="81">
        <f>E16/E20</f>
        <v>2.6086956521739129E-2</v>
      </c>
      <c r="G16" s="64">
        <v>240</v>
      </c>
      <c r="H16" s="64">
        <v>223</v>
      </c>
      <c r="I16" s="82">
        <f t="shared" si="1"/>
        <v>-17</v>
      </c>
      <c r="J16" s="81">
        <f>I16/I20</f>
        <v>6.1371841155234655E-2</v>
      </c>
      <c r="K16" s="64">
        <v>52</v>
      </c>
      <c r="L16" s="64">
        <v>45</v>
      </c>
      <c r="M16" s="82">
        <f t="shared" si="2"/>
        <v>-7</v>
      </c>
      <c r="N16" s="81">
        <f>M16/M20</f>
        <v>4.3749999999999997E-2</v>
      </c>
      <c r="O16" s="64">
        <v>274</v>
      </c>
      <c r="P16" s="64">
        <v>275</v>
      </c>
      <c r="Q16" s="82">
        <f t="shared" si="3"/>
        <v>1</v>
      </c>
      <c r="R16" s="81">
        <f>Q16/Q20</f>
        <v>-4.329004329004329E-3</v>
      </c>
      <c r="S16" s="64">
        <v>96</v>
      </c>
      <c r="T16" s="64">
        <v>86</v>
      </c>
      <c r="U16" s="82">
        <f t="shared" si="4"/>
        <v>-10</v>
      </c>
      <c r="V16" s="81">
        <f>U16/U20</f>
        <v>5.8139534883720929E-2</v>
      </c>
      <c r="W16" s="167">
        <f t="shared" si="6"/>
        <v>959</v>
      </c>
      <c r="X16" s="167">
        <f t="shared" si="6"/>
        <v>917</v>
      </c>
      <c r="Y16" s="168">
        <f t="shared" si="5"/>
        <v>-42</v>
      </c>
      <c r="Z16" s="169">
        <f>Y16/Y20</f>
        <v>3.5443037974683546E-2</v>
      </c>
      <c r="AA16" s="12"/>
    </row>
    <row r="17" spans="1:27" s="13" customFormat="1">
      <c r="A17" s="159">
        <v>9</v>
      </c>
      <c r="B17" s="136" t="s">
        <v>27</v>
      </c>
      <c r="C17" s="64">
        <v>1364</v>
      </c>
      <c r="D17" s="64">
        <v>1330</v>
      </c>
      <c r="E17" s="82">
        <f t="shared" si="0"/>
        <v>-34</v>
      </c>
      <c r="F17" s="81">
        <f>E17/E20</f>
        <v>9.8550724637681164E-2</v>
      </c>
      <c r="G17" s="64">
        <v>868</v>
      </c>
      <c r="H17" s="64">
        <v>811</v>
      </c>
      <c r="I17" s="82">
        <f t="shared" si="1"/>
        <v>-57</v>
      </c>
      <c r="J17" s="81">
        <f>I17/I20</f>
        <v>0.20577617328519857</v>
      </c>
      <c r="K17" s="64">
        <v>246</v>
      </c>
      <c r="L17" s="64">
        <v>209</v>
      </c>
      <c r="M17" s="82">
        <f t="shared" si="2"/>
        <v>-37</v>
      </c>
      <c r="N17" s="81">
        <f>M17/M20</f>
        <v>0.23125000000000001</v>
      </c>
      <c r="O17" s="64">
        <v>1181</v>
      </c>
      <c r="P17" s="64">
        <v>1105</v>
      </c>
      <c r="Q17" s="82">
        <f t="shared" si="3"/>
        <v>-76</v>
      </c>
      <c r="R17" s="81">
        <f>Q17/Q20</f>
        <v>0.32900432900432902</v>
      </c>
      <c r="S17" s="64">
        <v>449</v>
      </c>
      <c r="T17" s="64">
        <v>421</v>
      </c>
      <c r="U17" s="82">
        <f t="shared" si="4"/>
        <v>-28</v>
      </c>
      <c r="V17" s="81">
        <f>U17/U20</f>
        <v>0.16279069767441862</v>
      </c>
      <c r="W17" s="167">
        <f t="shared" si="6"/>
        <v>4108</v>
      </c>
      <c r="X17" s="167">
        <f t="shared" si="6"/>
        <v>3876</v>
      </c>
      <c r="Y17" s="168">
        <f t="shared" si="5"/>
        <v>-232</v>
      </c>
      <c r="Z17" s="169">
        <f>Y17/Y20</f>
        <v>0.19578059071729959</v>
      </c>
      <c r="AA17" s="12"/>
    </row>
    <row r="18" spans="1:27" s="13" customFormat="1">
      <c r="A18" s="159">
        <v>10</v>
      </c>
      <c r="B18" s="135" t="s">
        <v>28</v>
      </c>
      <c r="C18" s="64">
        <v>6</v>
      </c>
      <c r="D18" s="64">
        <v>4</v>
      </c>
      <c r="E18" s="82">
        <f t="shared" si="0"/>
        <v>-2</v>
      </c>
      <c r="F18" s="81">
        <f>E18/E20</f>
        <v>5.7971014492753624E-3</v>
      </c>
      <c r="G18" s="64">
        <v>3</v>
      </c>
      <c r="H18" s="64">
        <v>3</v>
      </c>
      <c r="I18" s="82">
        <f t="shared" si="1"/>
        <v>0</v>
      </c>
      <c r="J18" s="81">
        <f>I18/I20</f>
        <v>0</v>
      </c>
      <c r="K18" s="64"/>
      <c r="L18" s="64"/>
      <c r="M18" s="82">
        <f t="shared" si="2"/>
        <v>0</v>
      </c>
      <c r="N18" s="81">
        <f>M18/M20</f>
        <v>0</v>
      </c>
      <c r="O18" s="64"/>
      <c r="P18" s="64">
        <v>1</v>
      </c>
      <c r="Q18" s="82">
        <f t="shared" si="3"/>
        <v>1</v>
      </c>
      <c r="R18" s="81">
        <f>Q18/Q20</f>
        <v>-4.329004329004329E-3</v>
      </c>
      <c r="S18" s="64">
        <v>1</v>
      </c>
      <c r="T18" s="64">
        <v>1</v>
      </c>
      <c r="U18" s="82">
        <f t="shared" si="4"/>
        <v>0</v>
      </c>
      <c r="V18" s="81">
        <f>U18/U20</f>
        <v>0</v>
      </c>
      <c r="W18" s="167">
        <f t="shared" si="6"/>
        <v>10</v>
      </c>
      <c r="X18" s="167">
        <f t="shared" si="6"/>
        <v>9</v>
      </c>
      <c r="Y18" s="168">
        <f t="shared" si="5"/>
        <v>-1</v>
      </c>
      <c r="Z18" s="169">
        <f>Y18/Y20</f>
        <v>8.438818565400844E-4</v>
      </c>
      <c r="AA18" s="12"/>
    </row>
    <row r="19" spans="1:27" s="13" customFormat="1">
      <c r="A19" s="159" t="s">
        <v>131</v>
      </c>
      <c r="B19" s="135" t="s">
        <v>29</v>
      </c>
      <c r="C19" s="64">
        <v>558</v>
      </c>
      <c r="D19" s="64">
        <v>557</v>
      </c>
      <c r="E19" s="82">
        <f t="shared" si="0"/>
        <v>-1</v>
      </c>
      <c r="F19" s="81">
        <f>E19/E20</f>
        <v>2.8985507246376812E-3</v>
      </c>
      <c r="G19" s="64">
        <v>572</v>
      </c>
      <c r="H19" s="64">
        <v>568</v>
      </c>
      <c r="I19" s="82">
        <f t="shared" si="1"/>
        <v>-4</v>
      </c>
      <c r="J19" s="81">
        <f>I19/I20</f>
        <v>1.444043321299639E-2</v>
      </c>
      <c r="K19" s="64">
        <v>62</v>
      </c>
      <c r="L19" s="64">
        <v>52</v>
      </c>
      <c r="M19" s="82">
        <f t="shared" si="2"/>
        <v>-10</v>
      </c>
      <c r="N19" s="81">
        <f>M19/M20</f>
        <v>6.25E-2</v>
      </c>
      <c r="O19" s="64">
        <v>578</v>
      </c>
      <c r="P19" s="64">
        <v>566</v>
      </c>
      <c r="Q19" s="82">
        <f t="shared" si="3"/>
        <v>-12</v>
      </c>
      <c r="R19" s="81">
        <f>Q19/Q20</f>
        <v>5.1948051948051951E-2</v>
      </c>
      <c r="S19" s="64">
        <v>234</v>
      </c>
      <c r="T19" s="64">
        <v>231</v>
      </c>
      <c r="U19" s="82">
        <f t="shared" si="4"/>
        <v>-3</v>
      </c>
      <c r="V19" s="81">
        <f>U19/U20</f>
        <v>1.7441860465116279E-2</v>
      </c>
      <c r="W19" s="167">
        <f t="shared" si="6"/>
        <v>2004</v>
      </c>
      <c r="X19" s="167">
        <f t="shared" si="6"/>
        <v>1974</v>
      </c>
      <c r="Y19" s="168">
        <f t="shared" si="5"/>
        <v>-30</v>
      </c>
      <c r="Z19" s="169">
        <f>Y19/Y20</f>
        <v>2.5316455696202531E-2</v>
      </c>
      <c r="AA19" s="12"/>
    </row>
    <row r="20" spans="1:27" s="13" customFormat="1" ht="15.75" thickBot="1">
      <c r="A20" s="160"/>
      <c r="B20" s="142" t="s">
        <v>30</v>
      </c>
      <c r="C20" s="143">
        <f>SUM(C9:C19)</f>
        <v>8168</v>
      </c>
      <c r="D20" s="143">
        <f>SUM(D9:D19)</f>
        <v>7823</v>
      </c>
      <c r="E20" s="143">
        <f t="shared" si="0"/>
        <v>-345</v>
      </c>
      <c r="F20" s="144">
        <f>E20/E20</f>
        <v>1</v>
      </c>
      <c r="G20" s="143">
        <f>SUM(G9:G19)</f>
        <v>4710</v>
      </c>
      <c r="H20" s="143">
        <f>SUM(H9:H19)</f>
        <v>4433</v>
      </c>
      <c r="I20" s="143">
        <f t="shared" si="1"/>
        <v>-277</v>
      </c>
      <c r="J20" s="144">
        <f>I20/I20</f>
        <v>1</v>
      </c>
      <c r="K20" s="143">
        <f>SUM(K9:K19)</f>
        <v>1021</v>
      </c>
      <c r="L20" s="143">
        <f>SUM(L9:L19)</f>
        <v>861</v>
      </c>
      <c r="M20" s="143">
        <f t="shared" si="2"/>
        <v>-160</v>
      </c>
      <c r="N20" s="144">
        <f>M20/M20</f>
        <v>1</v>
      </c>
      <c r="O20" s="143">
        <f>SUM(O9:O19)</f>
        <v>6024</v>
      </c>
      <c r="P20" s="143">
        <f>SUM(P9:P19)</f>
        <v>5793</v>
      </c>
      <c r="Q20" s="143">
        <f t="shared" si="3"/>
        <v>-231</v>
      </c>
      <c r="R20" s="144">
        <f>Q20/Q20</f>
        <v>1</v>
      </c>
      <c r="S20" s="143">
        <f>SUM(S9:S19)</f>
        <v>2352</v>
      </c>
      <c r="T20" s="143">
        <f>SUM(T9:T19)</f>
        <v>2180</v>
      </c>
      <c r="U20" s="143">
        <f t="shared" si="4"/>
        <v>-172</v>
      </c>
      <c r="V20" s="144">
        <f>U20/U20</f>
        <v>1</v>
      </c>
      <c r="W20" s="170">
        <f>SUM(W9:W19)</f>
        <v>22275</v>
      </c>
      <c r="X20" s="170">
        <f>SUM(X9:X19)</f>
        <v>21090</v>
      </c>
      <c r="Y20" s="170">
        <f t="shared" si="5"/>
        <v>-1185</v>
      </c>
      <c r="Z20" s="171">
        <f>Y20/Y20</f>
        <v>1</v>
      </c>
      <c r="AA20" s="12"/>
    </row>
    <row r="21" spans="1:27" s="13" customFormat="1">
      <c r="A21" s="137"/>
      <c r="B21" s="12" t="s">
        <v>67</v>
      </c>
      <c r="C21" s="12"/>
      <c r="D21" s="8"/>
      <c r="E21" s="12"/>
      <c r="F21" s="139"/>
      <c r="G21" s="12"/>
      <c r="H21" s="12"/>
      <c r="I21" s="12"/>
      <c r="J21" s="139"/>
      <c r="K21" s="8"/>
      <c r="L21" s="12"/>
      <c r="M21" s="12"/>
      <c r="N21" s="139"/>
      <c r="O21" s="12"/>
      <c r="P21" s="12"/>
      <c r="Q21" s="12"/>
      <c r="R21" s="12"/>
      <c r="S21" s="12"/>
      <c r="T21" s="12"/>
      <c r="U21" s="12"/>
      <c r="V21" s="137"/>
      <c r="W21" s="12"/>
      <c r="X21" s="12"/>
      <c r="Y21" s="12"/>
      <c r="Z21" s="12"/>
      <c r="AA21" s="12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topLeftCell="D1" workbookViewId="0">
      <selection activeCell="Y7" sqref="Y7:Y19"/>
    </sheetView>
  </sheetViews>
  <sheetFormatPr defaultRowHeight="12.75"/>
  <cols>
    <col min="1" max="1" width="2.28515625" style="6" customWidth="1"/>
    <col min="2" max="2" width="15.5703125" style="1" customWidth="1"/>
    <col min="3" max="3" width="8.140625" style="4" customWidth="1"/>
    <col min="4" max="4" width="5.5703125" style="3" customWidth="1"/>
    <col min="5" max="5" width="5.7109375" style="3" customWidth="1"/>
    <col min="6" max="6" width="5" style="3" customWidth="1"/>
    <col min="7" max="7" width="6.7109375" style="3" customWidth="1"/>
    <col min="8" max="8" width="6" style="3" customWidth="1"/>
    <col min="9" max="9" width="5.5703125" style="3" customWidth="1"/>
    <col min="10" max="10" width="4.5703125" style="3" customWidth="1"/>
    <col min="11" max="11" width="6.7109375" style="3" customWidth="1"/>
    <col min="12" max="12" width="6" style="3" customWidth="1"/>
    <col min="13" max="13" width="5.5703125" style="3" customWidth="1"/>
    <col min="14" max="14" width="4.28515625" style="3" customWidth="1"/>
    <col min="15" max="16" width="6.42578125" style="3" customWidth="1"/>
    <col min="17" max="17" width="5.5703125" style="3" customWidth="1"/>
    <col min="18" max="18" width="4.42578125" style="3" customWidth="1"/>
    <col min="19" max="19" width="6.5703125" style="3" customWidth="1"/>
    <col min="20" max="20" width="5.7109375" style="3" bestFit="1" customWidth="1"/>
    <col min="21" max="21" width="5.42578125" style="3" customWidth="1"/>
    <col min="22" max="22" width="4.42578125" style="3" customWidth="1"/>
    <col min="23" max="23" width="6.7109375" style="3" customWidth="1"/>
    <col min="24" max="24" width="6.42578125" style="3" customWidth="1"/>
    <col min="25" max="25" width="6" style="3" customWidth="1"/>
    <col min="26" max="26" width="5.28515625" style="3" customWidth="1"/>
    <col min="27" max="27" width="6.7109375" style="3" customWidth="1"/>
    <col min="28" max="16384" width="9.140625" style="1"/>
  </cols>
  <sheetData>
    <row r="1" spans="1:27" s="12" customFormat="1">
      <c r="A1" s="18" t="s">
        <v>62</v>
      </c>
      <c r="B1" s="17"/>
      <c r="C1" s="18"/>
      <c r="D1" s="19"/>
      <c r="E1" s="19"/>
      <c r="F1" s="19"/>
      <c r="G1" s="19"/>
      <c r="H1" s="19"/>
      <c r="I1" s="19"/>
      <c r="J1" s="20"/>
      <c r="K1" s="20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2" customFormat="1">
      <c r="A2" s="18" t="s">
        <v>146</v>
      </c>
      <c r="B2" s="14"/>
      <c r="C2" s="18"/>
      <c r="D2" s="18"/>
      <c r="E2" s="18"/>
      <c r="F2" s="18"/>
      <c r="G2" s="18"/>
      <c r="H2" s="18"/>
      <c r="I2" s="18"/>
      <c r="J2" s="20"/>
      <c r="K2" s="20"/>
      <c r="L2" s="18"/>
      <c r="M2" s="1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12" customFormat="1" ht="13.5" thickBot="1">
      <c r="A3" s="21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2" customFormat="1" ht="15.75" thickBot="1">
      <c r="A4" s="53"/>
      <c r="B4" s="54"/>
      <c r="C4" s="55"/>
      <c r="D4" s="52" t="s">
        <v>47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46"/>
    </row>
    <row r="5" spans="1:27" s="12" customFormat="1" ht="15" customHeight="1" thickBot="1">
      <c r="A5" s="23"/>
      <c r="B5" s="15" t="s">
        <v>0</v>
      </c>
      <c r="C5" s="24" t="s">
        <v>64</v>
      </c>
      <c r="D5" s="187" t="s">
        <v>15</v>
      </c>
      <c r="E5" s="188"/>
      <c r="F5" s="188"/>
      <c r="G5" s="189"/>
      <c r="H5" s="187" t="s">
        <v>68</v>
      </c>
      <c r="I5" s="188"/>
      <c r="J5" s="188" t="s">
        <v>16</v>
      </c>
      <c r="K5" s="189"/>
      <c r="L5" s="187" t="s">
        <v>16</v>
      </c>
      <c r="M5" s="188"/>
      <c r="N5" s="188" t="s">
        <v>16</v>
      </c>
      <c r="O5" s="189"/>
      <c r="P5" s="187" t="s">
        <v>17</v>
      </c>
      <c r="Q5" s="188"/>
      <c r="R5" s="188"/>
      <c r="S5" s="189"/>
      <c r="T5" s="187" t="s">
        <v>18</v>
      </c>
      <c r="U5" s="188"/>
      <c r="V5" s="188"/>
      <c r="W5" s="189"/>
      <c r="X5" s="187" t="s">
        <v>14</v>
      </c>
      <c r="Y5" s="188"/>
      <c r="Z5" s="194"/>
      <c r="AA5" s="195"/>
    </row>
    <row r="6" spans="1:27" s="12" customFormat="1" ht="13.5" thickBot="1">
      <c r="A6" s="25"/>
      <c r="B6" s="113" t="s">
        <v>1</v>
      </c>
      <c r="C6" s="114" t="s">
        <v>65</v>
      </c>
      <c r="D6" s="115" t="s">
        <v>140</v>
      </c>
      <c r="E6" s="115" t="s">
        <v>147</v>
      </c>
      <c r="F6" s="192" t="s">
        <v>35</v>
      </c>
      <c r="G6" s="192"/>
      <c r="H6" s="115" t="s">
        <v>140</v>
      </c>
      <c r="I6" s="115" t="s">
        <v>147</v>
      </c>
      <c r="J6" s="192" t="s">
        <v>35</v>
      </c>
      <c r="K6" s="192"/>
      <c r="L6" s="115" t="s">
        <v>140</v>
      </c>
      <c r="M6" s="115" t="s">
        <v>147</v>
      </c>
      <c r="N6" s="192" t="s">
        <v>35</v>
      </c>
      <c r="O6" s="192"/>
      <c r="P6" s="115" t="s">
        <v>140</v>
      </c>
      <c r="Q6" s="115" t="s">
        <v>147</v>
      </c>
      <c r="R6" s="192" t="s">
        <v>35</v>
      </c>
      <c r="S6" s="192"/>
      <c r="T6" s="115" t="s">
        <v>140</v>
      </c>
      <c r="U6" s="115" t="s">
        <v>147</v>
      </c>
      <c r="V6" s="192" t="s">
        <v>35</v>
      </c>
      <c r="W6" s="192"/>
      <c r="X6" s="115" t="s">
        <v>140</v>
      </c>
      <c r="Y6" s="115" t="s">
        <v>147</v>
      </c>
      <c r="Z6" s="193" t="s">
        <v>35</v>
      </c>
      <c r="AA6" s="189"/>
    </row>
    <row r="7" spans="1:27" s="12" customFormat="1" ht="28.5" customHeight="1">
      <c r="A7" s="68" t="s">
        <v>2</v>
      </c>
      <c r="B7" s="26" t="s">
        <v>37</v>
      </c>
      <c r="C7" s="117">
        <f>Y7/Y20</f>
        <v>5.1209103840682791E-3</v>
      </c>
      <c r="D7" s="64">
        <v>43</v>
      </c>
      <c r="E7" s="64">
        <v>41</v>
      </c>
      <c r="F7" s="87">
        <f t="shared" ref="F7:F20" si="0">E7-D7</f>
        <v>-2</v>
      </c>
      <c r="G7" s="88">
        <f t="shared" ref="G7:G20" si="1">F7/D7</f>
        <v>-4.6511627906976744E-2</v>
      </c>
      <c r="H7" s="64">
        <v>19</v>
      </c>
      <c r="I7" s="64">
        <v>17</v>
      </c>
      <c r="J7" s="67">
        <f>I7-H7</f>
        <v>-2</v>
      </c>
      <c r="K7" s="88">
        <f>J7/H7</f>
        <v>-0.10526315789473684</v>
      </c>
      <c r="L7" s="64">
        <v>6</v>
      </c>
      <c r="M7" s="64">
        <v>5</v>
      </c>
      <c r="N7" s="67">
        <f>M7-L7</f>
        <v>-1</v>
      </c>
      <c r="O7" s="88">
        <f>N7/L7</f>
        <v>-0.16666666666666666</v>
      </c>
      <c r="P7" s="64">
        <v>42</v>
      </c>
      <c r="Q7" s="64">
        <v>38</v>
      </c>
      <c r="R7" s="67">
        <f>Q7-P7</f>
        <v>-4</v>
      </c>
      <c r="S7" s="88">
        <f>R7/P7</f>
        <v>-9.5238095238095233E-2</v>
      </c>
      <c r="T7" s="64">
        <v>7</v>
      </c>
      <c r="U7" s="64">
        <v>7</v>
      </c>
      <c r="V7" s="67">
        <f>U7-T7</f>
        <v>0</v>
      </c>
      <c r="W7" s="88">
        <f>V7/T7</f>
        <v>0</v>
      </c>
      <c r="X7" s="67">
        <f>D7+H7+L7+P7+T7</f>
        <v>117</v>
      </c>
      <c r="Y7" s="67">
        <f>E7+I7+M7+Q7+U7</f>
        <v>108</v>
      </c>
      <c r="Z7" s="27">
        <f>Y7-X7</f>
        <v>-9</v>
      </c>
      <c r="AA7" s="147">
        <f>Z7/X7</f>
        <v>-7.6923076923076927E-2</v>
      </c>
    </row>
    <row r="8" spans="1:27" s="12" customFormat="1" ht="13.5" customHeight="1">
      <c r="A8" s="70" t="s">
        <v>42</v>
      </c>
      <c r="B8" s="26" t="s">
        <v>38</v>
      </c>
      <c r="C8" s="117">
        <f>Y8/Y20</f>
        <v>2.6552868658131818E-3</v>
      </c>
      <c r="D8" s="64">
        <v>14</v>
      </c>
      <c r="E8" s="64">
        <v>15</v>
      </c>
      <c r="F8" s="87">
        <f t="shared" si="0"/>
        <v>1</v>
      </c>
      <c r="G8" s="88">
        <f t="shared" si="1"/>
        <v>7.1428571428571425E-2</v>
      </c>
      <c r="H8" s="64">
        <v>25</v>
      </c>
      <c r="I8" s="64">
        <v>24</v>
      </c>
      <c r="J8" s="67">
        <f t="shared" ref="J8:J19" si="2">I8-H8</f>
        <v>-1</v>
      </c>
      <c r="K8" s="88">
        <f t="shared" ref="K8:K19" si="3">J8/H8</f>
        <v>-0.04</v>
      </c>
      <c r="L8" s="64">
        <v>2</v>
      </c>
      <c r="M8" s="64">
        <v>2</v>
      </c>
      <c r="N8" s="67">
        <f t="shared" ref="N8:N19" si="4">M8-L8</f>
        <v>0</v>
      </c>
      <c r="O8" s="88">
        <f t="shared" ref="O8:O19" si="5">N8/L8</f>
        <v>0</v>
      </c>
      <c r="P8" s="64">
        <v>13</v>
      </c>
      <c r="Q8" s="64">
        <v>11</v>
      </c>
      <c r="R8" s="67">
        <f t="shared" ref="R8:R19" si="6">Q8-P8</f>
        <v>-2</v>
      </c>
      <c r="S8" s="88">
        <f t="shared" ref="S8:S19" si="7">R8/P8</f>
        <v>-0.15384615384615385</v>
      </c>
      <c r="T8" s="64">
        <v>3</v>
      </c>
      <c r="U8" s="64">
        <v>4</v>
      </c>
      <c r="V8" s="67">
        <f t="shared" ref="V8:V19" si="8">U8-T8</f>
        <v>1</v>
      </c>
      <c r="W8" s="88">
        <f t="shared" ref="W8:W19" si="9">V8/T8</f>
        <v>0.33333333333333331</v>
      </c>
      <c r="X8" s="67">
        <f t="shared" ref="X8:X19" si="10">D8+H8+L8+P8+T8</f>
        <v>57</v>
      </c>
      <c r="Y8" s="67">
        <f t="shared" ref="Y8:Y19" si="11">E8+I8+M8+Q8+U8</f>
        <v>56</v>
      </c>
      <c r="Z8" s="27">
        <f t="shared" ref="Z8:Z19" si="12">Y8-X8</f>
        <v>-1</v>
      </c>
      <c r="AA8" s="147">
        <f t="shared" ref="AA8:AA19" si="13">Z8/X8</f>
        <v>-1.7543859649122806E-2</v>
      </c>
    </row>
    <row r="9" spans="1:27" s="12" customFormat="1" ht="15">
      <c r="A9" s="70" t="s">
        <v>3</v>
      </c>
      <c r="B9" s="26" t="s">
        <v>4</v>
      </c>
      <c r="C9" s="117">
        <f>Y9/Y20</f>
        <v>0.11327643432906591</v>
      </c>
      <c r="D9" s="64">
        <v>979</v>
      </c>
      <c r="E9" s="64">
        <v>954</v>
      </c>
      <c r="F9" s="87">
        <f t="shared" si="0"/>
        <v>-25</v>
      </c>
      <c r="G9" s="88">
        <f t="shared" si="1"/>
        <v>-2.5536261491317672E-2</v>
      </c>
      <c r="H9" s="64">
        <v>557</v>
      </c>
      <c r="I9" s="64">
        <v>535</v>
      </c>
      <c r="J9" s="67">
        <f t="shared" si="2"/>
        <v>-22</v>
      </c>
      <c r="K9" s="88">
        <f t="shared" si="3"/>
        <v>-3.949730700179533E-2</v>
      </c>
      <c r="L9" s="64">
        <v>82</v>
      </c>
      <c r="M9" s="64">
        <v>68</v>
      </c>
      <c r="N9" s="67">
        <f t="shared" si="4"/>
        <v>-14</v>
      </c>
      <c r="O9" s="88">
        <f t="shared" si="5"/>
        <v>-0.17073170731707318</v>
      </c>
      <c r="P9" s="64">
        <v>794</v>
      </c>
      <c r="Q9" s="64">
        <v>727</v>
      </c>
      <c r="R9" s="67">
        <f t="shared" si="6"/>
        <v>-67</v>
      </c>
      <c r="S9" s="88">
        <f t="shared" si="7"/>
        <v>-8.4382871536523935E-2</v>
      </c>
      <c r="T9" s="64">
        <v>104</v>
      </c>
      <c r="U9" s="64">
        <v>105</v>
      </c>
      <c r="V9" s="67">
        <f t="shared" si="8"/>
        <v>1</v>
      </c>
      <c r="W9" s="88">
        <f t="shared" si="9"/>
        <v>9.6153846153846159E-3</v>
      </c>
      <c r="X9" s="67">
        <f t="shared" si="10"/>
        <v>2516</v>
      </c>
      <c r="Y9" s="67">
        <f t="shared" si="11"/>
        <v>2389</v>
      </c>
      <c r="Z9" s="27">
        <f t="shared" si="12"/>
        <v>-127</v>
      </c>
      <c r="AA9" s="147">
        <f t="shared" si="13"/>
        <v>-5.0476947535771068E-2</v>
      </c>
    </row>
    <row r="10" spans="1:27" s="12" customFormat="1" ht="51" customHeight="1">
      <c r="A10" s="70" t="s">
        <v>118</v>
      </c>
      <c r="B10" s="26" t="s">
        <v>119</v>
      </c>
      <c r="C10" s="117">
        <f>Y10/Y20</f>
        <v>1.4224751066856331E-3</v>
      </c>
      <c r="D10" s="64">
        <v>11</v>
      </c>
      <c r="E10" s="64">
        <v>9</v>
      </c>
      <c r="F10" s="87">
        <f t="shared" si="0"/>
        <v>-2</v>
      </c>
      <c r="G10" s="88">
        <f t="shared" si="1"/>
        <v>-0.18181818181818182</v>
      </c>
      <c r="H10" s="64">
        <v>5</v>
      </c>
      <c r="I10" s="64">
        <v>6</v>
      </c>
      <c r="J10" s="67">
        <f t="shared" si="2"/>
        <v>1</v>
      </c>
      <c r="K10" s="88">
        <f t="shared" si="3"/>
        <v>0.2</v>
      </c>
      <c r="L10" s="64">
        <v>1</v>
      </c>
      <c r="M10" s="64"/>
      <c r="N10" s="67"/>
      <c r="O10" s="88"/>
      <c r="P10" s="64">
        <v>13</v>
      </c>
      <c r="Q10" s="64">
        <v>15</v>
      </c>
      <c r="R10" s="67">
        <f t="shared" si="6"/>
        <v>2</v>
      </c>
      <c r="S10" s="88">
        <f t="shared" si="7"/>
        <v>0.15384615384615385</v>
      </c>
      <c r="T10" s="64"/>
      <c r="U10" s="64"/>
      <c r="V10" s="67"/>
      <c r="W10" s="88"/>
      <c r="X10" s="67"/>
      <c r="Y10" s="67">
        <f t="shared" si="11"/>
        <v>30</v>
      </c>
      <c r="Z10" s="27">
        <f t="shared" si="12"/>
        <v>30</v>
      </c>
      <c r="AA10" s="147" t="e">
        <f t="shared" si="13"/>
        <v>#DIV/0!</v>
      </c>
    </row>
    <row r="11" spans="1:27" s="12" customFormat="1" ht="75" customHeight="1">
      <c r="A11" s="70" t="s">
        <v>5</v>
      </c>
      <c r="B11" s="26" t="s">
        <v>44</v>
      </c>
      <c r="C11" s="117">
        <f>Y11/Y20</f>
        <v>2.5604551920341396E-3</v>
      </c>
      <c r="D11" s="64">
        <v>16</v>
      </c>
      <c r="E11" s="64">
        <v>14</v>
      </c>
      <c r="F11" s="87">
        <f t="shared" si="0"/>
        <v>-2</v>
      </c>
      <c r="G11" s="88">
        <f t="shared" si="1"/>
        <v>-0.125</v>
      </c>
      <c r="H11" s="64">
        <v>12</v>
      </c>
      <c r="I11" s="64">
        <v>13</v>
      </c>
      <c r="J11" s="67">
        <f t="shared" si="2"/>
        <v>1</v>
      </c>
      <c r="K11" s="88">
        <f t="shared" si="3"/>
        <v>8.3333333333333329E-2</v>
      </c>
      <c r="L11" s="64">
        <v>4</v>
      </c>
      <c r="M11" s="64">
        <v>2</v>
      </c>
      <c r="N11" s="67">
        <f t="shared" si="4"/>
        <v>-2</v>
      </c>
      <c r="O11" s="88">
        <f t="shared" si="5"/>
        <v>-0.5</v>
      </c>
      <c r="P11" s="64">
        <v>20</v>
      </c>
      <c r="Q11" s="64">
        <v>21</v>
      </c>
      <c r="R11" s="67">
        <f t="shared" si="6"/>
        <v>1</v>
      </c>
      <c r="S11" s="88">
        <f t="shared" si="7"/>
        <v>0.05</v>
      </c>
      <c r="T11" s="64">
        <v>4</v>
      </c>
      <c r="U11" s="64">
        <v>4</v>
      </c>
      <c r="V11" s="67">
        <f t="shared" si="8"/>
        <v>0</v>
      </c>
      <c r="W11" s="88">
        <f t="shared" si="9"/>
        <v>0</v>
      </c>
      <c r="X11" s="67">
        <f t="shared" si="10"/>
        <v>56</v>
      </c>
      <c r="Y11" s="67">
        <f t="shared" si="11"/>
        <v>54</v>
      </c>
      <c r="Z11" s="27">
        <f t="shared" si="12"/>
        <v>-2</v>
      </c>
      <c r="AA11" s="147">
        <f t="shared" si="13"/>
        <v>-3.5714285714285712E-2</v>
      </c>
    </row>
    <row r="12" spans="1:27" s="12" customFormat="1" ht="15">
      <c r="A12" s="70" t="s">
        <v>6</v>
      </c>
      <c r="B12" s="26" t="s">
        <v>7</v>
      </c>
      <c r="C12" s="117">
        <f>Y12/Y20</f>
        <v>0.16415362731152205</v>
      </c>
      <c r="D12" s="64">
        <v>1212</v>
      </c>
      <c r="E12" s="64">
        <v>1156</v>
      </c>
      <c r="F12" s="87">
        <f t="shared" si="0"/>
        <v>-56</v>
      </c>
      <c r="G12" s="88">
        <f t="shared" si="1"/>
        <v>-4.6204620462046202E-2</v>
      </c>
      <c r="H12" s="64">
        <v>759</v>
      </c>
      <c r="I12" s="64">
        <v>729</v>
      </c>
      <c r="J12" s="67">
        <f t="shared" si="2"/>
        <v>-30</v>
      </c>
      <c r="K12" s="88">
        <f t="shared" si="3"/>
        <v>-3.9525691699604744E-2</v>
      </c>
      <c r="L12" s="64">
        <v>189</v>
      </c>
      <c r="M12" s="64">
        <v>181</v>
      </c>
      <c r="N12" s="67">
        <f t="shared" si="4"/>
        <v>-8</v>
      </c>
      <c r="O12" s="88">
        <f t="shared" si="5"/>
        <v>-4.2328042328042326E-2</v>
      </c>
      <c r="P12" s="64">
        <v>940</v>
      </c>
      <c r="Q12" s="64">
        <v>950</v>
      </c>
      <c r="R12" s="67">
        <f t="shared" si="6"/>
        <v>10</v>
      </c>
      <c r="S12" s="88">
        <f t="shared" si="7"/>
        <v>1.0638297872340425E-2</v>
      </c>
      <c r="T12" s="64">
        <v>447</v>
      </c>
      <c r="U12" s="64">
        <v>446</v>
      </c>
      <c r="V12" s="67">
        <f t="shared" si="8"/>
        <v>-1</v>
      </c>
      <c r="W12" s="88">
        <f t="shared" si="9"/>
        <v>-2.2371364653243847E-3</v>
      </c>
      <c r="X12" s="67">
        <f t="shared" si="10"/>
        <v>3547</v>
      </c>
      <c r="Y12" s="67">
        <f t="shared" si="11"/>
        <v>3462</v>
      </c>
      <c r="Z12" s="27">
        <f t="shared" si="12"/>
        <v>-85</v>
      </c>
      <c r="AA12" s="147">
        <f t="shared" si="13"/>
        <v>-2.3963913166055822E-2</v>
      </c>
    </row>
    <row r="13" spans="1:27" s="12" customFormat="1" ht="15">
      <c r="A13" s="70" t="s">
        <v>8</v>
      </c>
      <c r="B13" s="26" t="s">
        <v>9</v>
      </c>
      <c r="C13" s="117">
        <f>Y13/Y20</f>
        <v>0.18530109056424846</v>
      </c>
      <c r="D13" s="64">
        <v>1609</v>
      </c>
      <c r="E13" s="64">
        <v>1519</v>
      </c>
      <c r="F13" s="87">
        <f t="shared" si="0"/>
        <v>-90</v>
      </c>
      <c r="G13" s="88">
        <f t="shared" si="1"/>
        <v>-5.593536357986327E-2</v>
      </c>
      <c r="H13" s="64">
        <v>804</v>
      </c>
      <c r="I13" s="64">
        <v>752</v>
      </c>
      <c r="J13" s="67">
        <f t="shared" si="2"/>
        <v>-52</v>
      </c>
      <c r="K13" s="88">
        <f t="shared" si="3"/>
        <v>-6.4676616915422883E-2</v>
      </c>
      <c r="L13" s="64">
        <v>143</v>
      </c>
      <c r="M13" s="64">
        <v>117</v>
      </c>
      <c r="N13" s="67">
        <f t="shared" si="4"/>
        <v>-26</v>
      </c>
      <c r="O13" s="88">
        <f t="shared" si="5"/>
        <v>-0.18181818181818182</v>
      </c>
      <c r="P13" s="64">
        <v>1203</v>
      </c>
      <c r="Q13" s="64">
        <v>1179</v>
      </c>
      <c r="R13" s="67">
        <f t="shared" si="6"/>
        <v>-24</v>
      </c>
      <c r="S13" s="88">
        <f t="shared" si="7"/>
        <v>-1.9950124688279301E-2</v>
      </c>
      <c r="T13" s="64">
        <v>374</v>
      </c>
      <c r="U13" s="64">
        <v>341</v>
      </c>
      <c r="V13" s="67">
        <f t="shared" si="8"/>
        <v>-33</v>
      </c>
      <c r="W13" s="88">
        <f t="shared" si="9"/>
        <v>-8.8235294117647065E-2</v>
      </c>
      <c r="X13" s="67">
        <f t="shared" si="10"/>
        <v>4133</v>
      </c>
      <c r="Y13" s="67">
        <f t="shared" si="11"/>
        <v>3908</v>
      </c>
      <c r="Z13" s="27">
        <f t="shared" si="12"/>
        <v>-225</v>
      </c>
      <c r="AA13" s="147">
        <f t="shared" si="13"/>
        <v>-5.443987418340189E-2</v>
      </c>
    </row>
    <row r="14" spans="1:27" s="12" customFormat="1" ht="26.25">
      <c r="A14" s="70" t="s">
        <v>10</v>
      </c>
      <c r="B14" s="26" t="s">
        <v>39</v>
      </c>
      <c r="C14" s="117">
        <f>Y14/Y20</f>
        <v>3.2622095779990513E-2</v>
      </c>
      <c r="D14" s="64">
        <v>251</v>
      </c>
      <c r="E14" s="64">
        <v>256</v>
      </c>
      <c r="F14" s="87">
        <f t="shared" si="0"/>
        <v>5</v>
      </c>
      <c r="G14" s="88">
        <f t="shared" si="1"/>
        <v>1.9920318725099601E-2</v>
      </c>
      <c r="H14" s="64">
        <v>222</v>
      </c>
      <c r="I14" s="64">
        <v>189</v>
      </c>
      <c r="J14" s="67">
        <f t="shared" si="2"/>
        <v>-33</v>
      </c>
      <c r="K14" s="88">
        <f t="shared" si="3"/>
        <v>-0.14864864864864866</v>
      </c>
      <c r="L14" s="64">
        <v>27</v>
      </c>
      <c r="M14" s="64">
        <v>19</v>
      </c>
      <c r="N14" s="67">
        <f t="shared" si="4"/>
        <v>-8</v>
      </c>
      <c r="O14" s="88">
        <f t="shared" si="5"/>
        <v>-0.29629629629629628</v>
      </c>
      <c r="P14" s="64">
        <v>181</v>
      </c>
      <c r="Q14" s="64">
        <v>173</v>
      </c>
      <c r="R14" s="67">
        <f t="shared" si="6"/>
        <v>-8</v>
      </c>
      <c r="S14" s="88">
        <f t="shared" si="7"/>
        <v>-4.4198895027624308E-2</v>
      </c>
      <c r="T14" s="64">
        <v>50</v>
      </c>
      <c r="U14" s="64">
        <v>51</v>
      </c>
      <c r="V14" s="67">
        <f t="shared" si="8"/>
        <v>1</v>
      </c>
      <c r="W14" s="88">
        <f t="shared" si="9"/>
        <v>0.02</v>
      </c>
      <c r="X14" s="67">
        <f t="shared" si="10"/>
        <v>731</v>
      </c>
      <c r="Y14" s="67">
        <f t="shared" si="11"/>
        <v>688</v>
      </c>
      <c r="Z14" s="27">
        <f t="shared" si="12"/>
        <v>-43</v>
      </c>
      <c r="AA14" s="147">
        <f t="shared" si="13"/>
        <v>-5.8823529411764705E-2</v>
      </c>
    </row>
    <row r="15" spans="1:27" s="12" customFormat="1" ht="36.75" customHeight="1">
      <c r="A15" s="70" t="s">
        <v>43</v>
      </c>
      <c r="B15" s="26" t="s">
        <v>40</v>
      </c>
      <c r="C15" s="117">
        <f>Y15/Y20</f>
        <v>7.9042200094831677E-2</v>
      </c>
      <c r="D15" s="64">
        <v>338</v>
      </c>
      <c r="E15" s="64">
        <v>339</v>
      </c>
      <c r="F15" s="87">
        <f t="shared" si="0"/>
        <v>1</v>
      </c>
      <c r="G15" s="88">
        <f t="shared" si="1"/>
        <v>2.9585798816568047E-3</v>
      </c>
      <c r="H15" s="64">
        <v>391</v>
      </c>
      <c r="I15" s="64">
        <v>337</v>
      </c>
      <c r="J15" s="67">
        <f t="shared" si="2"/>
        <v>-54</v>
      </c>
      <c r="K15" s="88">
        <f t="shared" si="3"/>
        <v>-0.13810741687979539</v>
      </c>
      <c r="L15" s="64">
        <v>277</v>
      </c>
      <c r="M15" s="64">
        <v>202</v>
      </c>
      <c r="N15" s="67">
        <f t="shared" si="4"/>
        <v>-75</v>
      </c>
      <c r="O15" s="88">
        <f t="shared" si="5"/>
        <v>-0.27075812274368233</v>
      </c>
      <c r="P15" s="64">
        <v>455</v>
      </c>
      <c r="Q15" s="64">
        <v>435</v>
      </c>
      <c r="R15" s="67">
        <f t="shared" si="6"/>
        <v>-20</v>
      </c>
      <c r="S15" s="88">
        <f t="shared" si="7"/>
        <v>-4.3956043956043959E-2</v>
      </c>
      <c r="T15" s="64">
        <v>432</v>
      </c>
      <c r="U15" s="64">
        <v>354</v>
      </c>
      <c r="V15" s="67">
        <f t="shared" si="8"/>
        <v>-78</v>
      </c>
      <c r="W15" s="88">
        <f t="shared" si="9"/>
        <v>-0.18055555555555555</v>
      </c>
      <c r="X15" s="67">
        <f t="shared" si="10"/>
        <v>1893</v>
      </c>
      <c r="Y15" s="67">
        <f t="shared" si="11"/>
        <v>1667</v>
      </c>
      <c r="Z15" s="27">
        <f t="shared" si="12"/>
        <v>-226</v>
      </c>
      <c r="AA15" s="147">
        <f t="shared" si="13"/>
        <v>-0.11938721605916534</v>
      </c>
    </row>
    <row r="16" spans="1:27" s="12" customFormat="1" ht="27" customHeight="1">
      <c r="A16" s="70" t="s">
        <v>50</v>
      </c>
      <c r="B16" s="26" t="s">
        <v>51</v>
      </c>
      <c r="C16" s="117">
        <f>Y16/Y20</f>
        <v>1.3418681839734471E-2</v>
      </c>
      <c r="D16" s="64">
        <v>172</v>
      </c>
      <c r="E16" s="64">
        <v>162</v>
      </c>
      <c r="F16" s="87">
        <f t="shared" si="0"/>
        <v>-10</v>
      </c>
      <c r="G16" s="88">
        <f t="shared" si="1"/>
        <v>-5.8139534883720929E-2</v>
      </c>
      <c r="H16" s="64">
        <v>40</v>
      </c>
      <c r="I16" s="64">
        <v>42</v>
      </c>
      <c r="J16" s="67">
        <f t="shared" si="2"/>
        <v>2</v>
      </c>
      <c r="K16" s="88">
        <f t="shared" si="3"/>
        <v>0.05</v>
      </c>
      <c r="L16" s="64">
        <v>6</v>
      </c>
      <c r="M16" s="64">
        <v>4</v>
      </c>
      <c r="N16" s="67">
        <f t="shared" si="4"/>
        <v>-2</v>
      </c>
      <c r="O16" s="88">
        <f t="shared" si="5"/>
        <v>-0.33333333333333331</v>
      </c>
      <c r="P16" s="64">
        <v>67</v>
      </c>
      <c r="Q16" s="64">
        <v>62</v>
      </c>
      <c r="R16" s="67">
        <f t="shared" si="6"/>
        <v>-5</v>
      </c>
      <c r="S16" s="88">
        <f t="shared" si="7"/>
        <v>-7.4626865671641784E-2</v>
      </c>
      <c r="T16" s="64">
        <v>12</v>
      </c>
      <c r="U16" s="64">
        <v>13</v>
      </c>
      <c r="V16" s="67">
        <f t="shared" si="8"/>
        <v>1</v>
      </c>
      <c r="W16" s="88">
        <f t="shared" si="9"/>
        <v>8.3333333333333329E-2</v>
      </c>
      <c r="X16" s="67">
        <f t="shared" si="10"/>
        <v>297</v>
      </c>
      <c r="Y16" s="67">
        <f t="shared" si="11"/>
        <v>283</v>
      </c>
      <c r="Z16" s="27">
        <f t="shared" si="12"/>
        <v>-14</v>
      </c>
      <c r="AA16" s="147">
        <f t="shared" si="13"/>
        <v>-4.7138047138047139E-2</v>
      </c>
    </row>
    <row r="17" spans="1:27" s="12" customFormat="1" ht="39">
      <c r="A17" s="70" t="s">
        <v>11</v>
      </c>
      <c r="B17" s="26" t="s">
        <v>45</v>
      </c>
      <c r="C17" s="117">
        <f>Y17/Y20</f>
        <v>6.0597439544807966E-2</v>
      </c>
      <c r="D17" s="64">
        <v>725</v>
      </c>
      <c r="E17" s="64">
        <v>670</v>
      </c>
      <c r="F17" s="87">
        <f t="shared" si="0"/>
        <v>-55</v>
      </c>
      <c r="G17" s="88">
        <f t="shared" si="1"/>
        <v>-7.586206896551724E-2</v>
      </c>
      <c r="H17" s="64">
        <v>174</v>
      </c>
      <c r="I17" s="64">
        <v>162</v>
      </c>
      <c r="J17" s="67">
        <f t="shared" si="2"/>
        <v>-12</v>
      </c>
      <c r="K17" s="88">
        <f t="shared" si="3"/>
        <v>-6.8965517241379309E-2</v>
      </c>
      <c r="L17" s="64">
        <v>50</v>
      </c>
      <c r="M17" s="64">
        <v>45</v>
      </c>
      <c r="N17" s="67">
        <f t="shared" si="4"/>
        <v>-5</v>
      </c>
      <c r="O17" s="88">
        <f t="shared" si="5"/>
        <v>-0.1</v>
      </c>
      <c r="P17" s="64">
        <v>352</v>
      </c>
      <c r="Q17" s="64">
        <v>327</v>
      </c>
      <c r="R17" s="67">
        <f t="shared" si="6"/>
        <v>-25</v>
      </c>
      <c r="S17" s="88">
        <f t="shared" si="7"/>
        <v>-7.1022727272727279E-2</v>
      </c>
      <c r="T17" s="64">
        <v>80</v>
      </c>
      <c r="U17" s="64">
        <v>74</v>
      </c>
      <c r="V17" s="67">
        <f t="shared" si="8"/>
        <v>-6</v>
      </c>
      <c r="W17" s="88">
        <f t="shared" si="9"/>
        <v>-7.4999999999999997E-2</v>
      </c>
      <c r="X17" s="67">
        <f t="shared" si="10"/>
        <v>1381</v>
      </c>
      <c r="Y17" s="67">
        <f t="shared" si="11"/>
        <v>1278</v>
      </c>
      <c r="Z17" s="27">
        <f t="shared" si="12"/>
        <v>-103</v>
      </c>
      <c r="AA17" s="147">
        <f t="shared" si="13"/>
        <v>-7.4583635047067345E-2</v>
      </c>
    </row>
    <row r="18" spans="1:27" s="12" customFormat="1" ht="15">
      <c r="A18" s="71"/>
      <c r="B18" s="28" t="s">
        <v>41</v>
      </c>
      <c r="C18" s="117">
        <f>Y18/Y20</f>
        <v>0.24623044096728308</v>
      </c>
      <c r="D18" s="64">
        <v>2240</v>
      </c>
      <c r="E18" s="64">
        <v>2131</v>
      </c>
      <c r="F18" s="87">
        <f t="shared" si="0"/>
        <v>-109</v>
      </c>
      <c r="G18" s="88">
        <f t="shared" si="1"/>
        <v>-4.8660714285714286E-2</v>
      </c>
      <c r="H18" s="64">
        <v>1130</v>
      </c>
      <c r="I18" s="64">
        <v>1059</v>
      </c>
      <c r="J18" s="67">
        <f t="shared" si="2"/>
        <v>-71</v>
      </c>
      <c r="K18" s="88">
        <f t="shared" si="3"/>
        <v>-6.2831858407079652E-2</v>
      </c>
      <c r="L18" s="64">
        <v>172</v>
      </c>
      <c r="M18" s="64">
        <v>164</v>
      </c>
      <c r="N18" s="67">
        <f t="shared" si="4"/>
        <v>-8</v>
      </c>
      <c r="O18" s="88">
        <f t="shared" si="5"/>
        <v>-4.6511627906976744E-2</v>
      </c>
      <c r="P18" s="64">
        <v>1366</v>
      </c>
      <c r="Q18" s="64">
        <v>1289</v>
      </c>
      <c r="R18" s="67">
        <f t="shared" si="6"/>
        <v>-77</v>
      </c>
      <c r="S18" s="88">
        <f t="shared" si="7"/>
        <v>-5.6368960468521231E-2</v>
      </c>
      <c r="T18" s="64">
        <v>605</v>
      </c>
      <c r="U18" s="64">
        <v>550</v>
      </c>
      <c r="V18" s="67">
        <f t="shared" si="8"/>
        <v>-55</v>
      </c>
      <c r="W18" s="88">
        <f t="shared" si="9"/>
        <v>-9.0909090909090912E-2</v>
      </c>
      <c r="X18" s="67">
        <f t="shared" si="10"/>
        <v>5513</v>
      </c>
      <c r="Y18" s="67">
        <f t="shared" si="11"/>
        <v>5193</v>
      </c>
      <c r="Z18" s="27">
        <f t="shared" si="12"/>
        <v>-320</v>
      </c>
      <c r="AA18" s="147">
        <f t="shared" si="13"/>
        <v>-5.8044621803011065E-2</v>
      </c>
    </row>
    <row r="19" spans="1:27" s="12" customFormat="1" ht="15.75" thickBot="1">
      <c r="A19" s="148" t="s">
        <v>12</v>
      </c>
      <c r="B19" s="149" t="s">
        <v>13</v>
      </c>
      <c r="C19" s="150">
        <f>Y19/Y20</f>
        <v>9.3598862019914658E-2</v>
      </c>
      <c r="D19" s="64">
        <v>558</v>
      </c>
      <c r="E19" s="155">
        <v>557</v>
      </c>
      <c r="F19" s="87">
        <f t="shared" si="0"/>
        <v>-1</v>
      </c>
      <c r="G19" s="88">
        <f t="shared" si="1"/>
        <v>-1.7921146953405018E-3</v>
      </c>
      <c r="H19" s="64">
        <v>572</v>
      </c>
      <c r="I19" s="155">
        <v>568</v>
      </c>
      <c r="J19" s="67">
        <f t="shared" si="2"/>
        <v>-4</v>
      </c>
      <c r="K19" s="88">
        <f t="shared" si="3"/>
        <v>-6.993006993006993E-3</v>
      </c>
      <c r="L19" s="64">
        <v>62</v>
      </c>
      <c r="M19" s="155">
        <v>52</v>
      </c>
      <c r="N19" s="67">
        <f t="shared" si="4"/>
        <v>-10</v>
      </c>
      <c r="O19" s="88">
        <f t="shared" si="5"/>
        <v>-0.16129032258064516</v>
      </c>
      <c r="P19" s="64">
        <v>578</v>
      </c>
      <c r="Q19" s="155">
        <v>566</v>
      </c>
      <c r="R19" s="67">
        <f t="shared" si="6"/>
        <v>-12</v>
      </c>
      <c r="S19" s="88">
        <f t="shared" si="7"/>
        <v>-2.0761245674740483E-2</v>
      </c>
      <c r="T19" s="64">
        <v>234</v>
      </c>
      <c r="U19" s="155">
        <v>231</v>
      </c>
      <c r="V19" s="67">
        <f t="shared" si="8"/>
        <v>-3</v>
      </c>
      <c r="W19" s="88">
        <f t="shared" si="9"/>
        <v>-1.282051282051282E-2</v>
      </c>
      <c r="X19" s="151">
        <f t="shared" si="10"/>
        <v>2004</v>
      </c>
      <c r="Y19" s="151">
        <f t="shared" si="11"/>
        <v>1974</v>
      </c>
      <c r="Z19" s="152">
        <f t="shared" si="12"/>
        <v>-30</v>
      </c>
      <c r="AA19" s="153">
        <f t="shared" si="13"/>
        <v>-1.4970059880239521E-2</v>
      </c>
    </row>
    <row r="20" spans="1:27" s="12" customFormat="1" ht="13.5" thickBot="1">
      <c r="A20" s="145"/>
      <c r="B20" s="116" t="s">
        <v>14</v>
      </c>
      <c r="C20" s="76">
        <f>Y20/Y20</f>
        <v>1</v>
      </c>
      <c r="D20" s="32">
        <f>SUM(D7:D19)</f>
        <v>8168</v>
      </c>
      <c r="E20" s="32">
        <f>SUM(E7:E19)</f>
        <v>7823</v>
      </c>
      <c r="F20" s="33">
        <f t="shared" si="0"/>
        <v>-345</v>
      </c>
      <c r="G20" s="85">
        <f t="shared" si="1"/>
        <v>-4.2238001958863861E-2</v>
      </c>
      <c r="H20" s="32">
        <f>SUM(H7:H19)</f>
        <v>4710</v>
      </c>
      <c r="I20" s="35">
        <f>SUM(I7:I19)</f>
        <v>4433</v>
      </c>
      <c r="J20" s="33">
        <f>I20-H20</f>
        <v>-277</v>
      </c>
      <c r="K20" s="34">
        <f>J20/H20</f>
        <v>-5.8811040339702761E-2</v>
      </c>
      <c r="L20" s="32">
        <f>SUM(L7:L19)</f>
        <v>1021</v>
      </c>
      <c r="M20" s="35">
        <f>SUM(M7:M19)</f>
        <v>861</v>
      </c>
      <c r="N20" s="33">
        <f>M20-L20</f>
        <v>-160</v>
      </c>
      <c r="O20" s="34">
        <f>N20/L20</f>
        <v>-0.15670910871694418</v>
      </c>
      <c r="P20" s="32">
        <f>SUM(P7:P19)</f>
        <v>6024</v>
      </c>
      <c r="Q20" s="32">
        <f>SUM(Q7:Q19)</f>
        <v>5793</v>
      </c>
      <c r="R20" s="33">
        <f>Q20-P20</f>
        <v>-231</v>
      </c>
      <c r="S20" s="34">
        <f>R20/P20</f>
        <v>-3.8346613545816734E-2</v>
      </c>
      <c r="T20" s="32">
        <f>SUM(T7:T19)</f>
        <v>2352</v>
      </c>
      <c r="U20" s="32">
        <f>SUM(U7:U19)</f>
        <v>2180</v>
      </c>
      <c r="V20" s="33">
        <f>U20-T20</f>
        <v>-172</v>
      </c>
      <c r="W20" s="34">
        <f>V20/T20</f>
        <v>-7.312925170068027E-2</v>
      </c>
      <c r="X20" s="86">
        <f>D20+H20+L20+P20+T20</f>
        <v>22275</v>
      </c>
      <c r="Y20" s="86">
        <f>E20+I20+M20+Q20+U20</f>
        <v>21090</v>
      </c>
      <c r="Z20" s="86">
        <f>Y20-X20</f>
        <v>-1185</v>
      </c>
      <c r="AA20" s="34">
        <f>Z20/X20</f>
        <v>-5.3198653198653197E-2</v>
      </c>
    </row>
    <row r="21" spans="1:27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spans="1:27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</row>
    <row r="23" spans="1:27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spans="1:27">
      <c r="C25" s="9"/>
    </row>
  </sheetData>
  <mergeCells count="13">
    <mergeCell ref="H5:K5"/>
    <mergeCell ref="P5:S5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</mergeCells>
  <phoneticPr fontId="0" type="noConversion"/>
  <pageMargins left="0.15748031496062992" right="0.1400000000000000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topLeftCell="D1" workbookViewId="0">
      <selection activeCell="B7" sqref="B7"/>
    </sheetView>
  </sheetViews>
  <sheetFormatPr defaultRowHeight="12.75"/>
  <cols>
    <col min="1" max="1" width="2.28515625" style="6" customWidth="1"/>
    <col min="2" max="2" width="17.7109375" style="1" customWidth="1"/>
    <col min="3" max="3" width="6" style="1" customWidth="1"/>
    <col min="4" max="4" width="5.140625" style="1" customWidth="1"/>
    <col min="5" max="7" width="6" style="1" customWidth="1"/>
    <col min="8" max="8" width="5.140625" style="1" customWidth="1"/>
    <col min="9" max="9" width="6.5703125" style="1" customWidth="1"/>
    <col min="10" max="10" width="6.42578125" style="1" customWidth="1"/>
    <col min="11" max="11" width="6" style="1" customWidth="1"/>
    <col min="12" max="12" width="5.140625" style="1" customWidth="1"/>
    <col min="13" max="13" width="6.5703125" style="1" customWidth="1"/>
    <col min="14" max="14" width="6.42578125" style="1" customWidth="1"/>
    <col min="15" max="15" width="6" style="1" customWidth="1"/>
    <col min="16" max="16" width="5.140625" style="1" customWidth="1"/>
    <col min="17" max="17" width="6.5703125" style="1" customWidth="1"/>
    <col min="18" max="18" width="6.42578125" style="1" customWidth="1"/>
    <col min="19" max="19" width="6" style="1" customWidth="1"/>
    <col min="20" max="20" width="5.140625" style="1" customWidth="1"/>
    <col min="21" max="21" width="6.5703125" style="1" customWidth="1"/>
    <col min="22" max="22" width="6.42578125" style="1" customWidth="1"/>
    <col min="23" max="23" width="6" style="1" customWidth="1"/>
    <col min="24" max="24" width="5.140625" style="1" customWidth="1"/>
    <col min="25" max="25" width="6.5703125" style="1" customWidth="1"/>
    <col min="26" max="26" width="6.42578125" style="1" customWidth="1"/>
    <col min="27" max="16384" width="9.140625" style="1"/>
  </cols>
  <sheetData>
    <row r="1" spans="1:26" s="12" customFormat="1">
      <c r="A1" s="14" t="s">
        <v>71</v>
      </c>
      <c r="B1" s="17"/>
    </row>
    <row r="2" spans="1:26" s="12" customFormat="1">
      <c r="A2" s="18"/>
      <c r="B2" s="14"/>
    </row>
    <row r="3" spans="1:26" s="12" customFormat="1" ht="13.5" thickBot="1">
      <c r="A3" s="21"/>
    </row>
    <row r="4" spans="1:26" s="12" customFormat="1" ht="15" customHeight="1" thickBot="1">
      <c r="A4" s="201"/>
      <c r="B4" s="15" t="s">
        <v>0</v>
      </c>
      <c r="C4" s="196" t="s">
        <v>129</v>
      </c>
      <c r="D4" s="197"/>
      <c r="E4" s="197"/>
      <c r="F4" s="198"/>
      <c r="G4" s="196" t="s">
        <v>133</v>
      </c>
      <c r="H4" s="197"/>
      <c r="I4" s="197"/>
      <c r="J4" s="198"/>
      <c r="K4" s="196" t="s">
        <v>134</v>
      </c>
      <c r="L4" s="197"/>
      <c r="M4" s="197"/>
      <c r="N4" s="198"/>
      <c r="O4" s="196" t="s">
        <v>136</v>
      </c>
      <c r="P4" s="197"/>
      <c r="Q4" s="197"/>
      <c r="R4" s="198"/>
      <c r="S4" s="196" t="s">
        <v>139</v>
      </c>
      <c r="T4" s="197"/>
      <c r="U4" s="197"/>
      <c r="V4" s="198"/>
      <c r="W4" s="196" t="s">
        <v>144</v>
      </c>
      <c r="X4" s="197"/>
      <c r="Y4" s="197"/>
      <c r="Z4" s="198"/>
    </row>
    <row r="5" spans="1:26" s="12" customFormat="1" ht="15.75" customHeight="1" thickBot="1">
      <c r="A5" s="202"/>
      <c r="B5" s="16" t="s">
        <v>1</v>
      </c>
      <c r="C5" s="154" t="s">
        <v>72</v>
      </c>
      <c r="D5" s="65" t="s">
        <v>36</v>
      </c>
      <c r="E5" s="199" t="s">
        <v>73</v>
      </c>
      <c r="F5" s="200"/>
      <c r="G5" s="154" t="s">
        <v>72</v>
      </c>
      <c r="H5" s="65" t="s">
        <v>36</v>
      </c>
      <c r="I5" s="199" t="s">
        <v>73</v>
      </c>
      <c r="J5" s="200"/>
      <c r="K5" s="154" t="s">
        <v>72</v>
      </c>
      <c r="L5" s="65" t="s">
        <v>36</v>
      </c>
      <c r="M5" s="199" t="s">
        <v>73</v>
      </c>
      <c r="N5" s="200"/>
      <c r="O5" s="154" t="s">
        <v>72</v>
      </c>
      <c r="P5" s="65" t="s">
        <v>36</v>
      </c>
      <c r="Q5" s="199" t="s">
        <v>73</v>
      </c>
      <c r="R5" s="200"/>
      <c r="S5" s="154" t="s">
        <v>72</v>
      </c>
      <c r="T5" s="65" t="s">
        <v>36</v>
      </c>
      <c r="U5" s="199" t="s">
        <v>73</v>
      </c>
      <c r="V5" s="200"/>
      <c r="W5" s="154" t="s">
        <v>72</v>
      </c>
      <c r="X5" s="65" t="s">
        <v>36</v>
      </c>
      <c r="Y5" s="199" t="s">
        <v>73</v>
      </c>
      <c r="Z5" s="200"/>
    </row>
    <row r="6" spans="1:26" s="12" customFormat="1" ht="28.5" customHeight="1">
      <c r="A6" s="68" t="s">
        <v>2</v>
      </c>
      <c r="B6" s="26" t="s">
        <v>37</v>
      </c>
      <c r="C6" s="109">
        <v>103</v>
      </c>
      <c r="D6" s="66">
        <v>0.01</v>
      </c>
      <c r="E6" s="67">
        <v>4</v>
      </c>
      <c r="F6" s="105">
        <v>4.0404040404040407E-2</v>
      </c>
      <c r="G6" s="109">
        <v>98</v>
      </c>
      <c r="H6" s="66">
        <f>G6/G19</f>
        <v>4.5961917268548917E-3</v>
      </c>
      <c r="I6" s="67">
        <f t="shared" ref="I6:I19" si="0">G6-C6</f>
        <v>-5</v>
      </c>
      <c r="J6" s="105">
        <f t="shared" ref="J6:J19" si="1">I6/C6</f>
        <v>-4.8543689320388349E-2</v>
      </c>
      <c r="K6" s="109">
        <v>114</v>
      </c>
      <c r="L6" s="66">
        <f>K6/K19</f>
        <v>5.1747616886064461E-3</v>
      </c>
      <c r="M6" s="67">
        <f t="shared" ref="M6:M19" si="2">K6-G6</f>
        <v>16</v>
      </c>
      <c r="N6" s="69">
        <f t="shared" ref="N6:N19" si="3">M6/G6</f>
        <v>0.16326530612244897</v>
      </c>
      <c r="O6" s="109">
        <v>121</v>
      </c>
      <c r="P6" s="66">
        <f>O6/O19</f>
        <v>5.4790798768339071E-3</v>
      </c>
      <c r="Q6" s="67">
        <f t="shared" ref="Q6:Q19" si="4">O6-K6</f>
        <v>7</v>
      </c>
      <c r="R6" s="69">
        <f t="shared" ref="R6:R19" si="5">Q6/K6</f>
        <v>6.1403508771929821E-2</v>
      </c>
      <c r="S6" s="109">
        <v>117</v>
      </c>
      <c r="T6" s="66">
        <f>S6/S19</f>
        <v>5.2525252525252525E-3</v>
      </c>
      <c r="U6" s="67">
        <f t="shared" ref="U6:U19" si="6">S6-O6</f>
        <v>-4</v>
      </c>
      <c r="V6" s="69">
        <f t="shared" ref="V6:V19" si="7">U6/O6</f>
        <v>-3.3057851239669422E-2</v>
      </c>
      <c r="W6" s="109">
        <v>108</v>
      </c>
      <c r="X6" s="66">
        <f>W6/W19</f>
        <v>5.1209103840682791E-3</v>
      </c>
      <c r="Y6" s="67">
        <f t="shared" ref="Y6:Y19" si="8">W6-S6</f>
        <v>-9</v>
      </c>
      <c r="Z6" s="69">
        <f t="shared" ref="Z6:Z19" si="9">Y6/S6</f>
        <v>-7.6923076923076927E-2</v>
      </c>
    </row>
    <row r="7" spans="1:26" s="12" customFormat="1" ht="13.5" customHeight="1">
      <c r="A7" s="70" t="s">
        <v>42</v>
      </c>
      <c r="B7" s="26" t="s">
        <v>38</v>
      </c>
      <c r="C7" s="109">
        <v>63</v>
      </c>
      <c r="D7" s="66">
        <v>0</v>
      </c>
      <c r="E7" s="67">
        <v>-3</v>
      </c>
      <c r="F7" s="105">
        <v>-4.5454545454545456E-2</v>
      </c>
      <c r="G7" s="109">
        <v>60</v>
      </c>
      <c r="H7" s="66">
        <f>G7/G19</f>
        <v>2.8139949348091175E-3</v>
      </c>
      <c r="I7" s="67">
        <f t="shared" si="0"/>
        <v>-3</v>
      </c>
      <c r="J7" s="105">
        <f t="shared" si="1"/>
        <v>-4.7619047619047616E-2</v>
      </c>
      <c r="K7" s="109">
        <v>60</v>
      </c>
      <c r="L7" s="66">
        <f>K7/K19</f>
        <v>2.7235587834770767E-3</v>
      </c>
      <c r="M7" s="67">
        <f t="shared" si="2"/>
        <v>0</v>
      </c>
      <c r="N7" s="69">
        <f t="shared" si="3"/>
        <v>0</v>
      </c>
      <c r="O7" s="109">
        <v>60</v>
      </c>
      <c r="P7" s="66">
        <f>O7/O19</f>
        <v>2.7168991124796233E-3</v>
      </c>
      <c r="Q7" s="67">
        <f t="shared" si="4"/>
        <v>0</v>
      </c>
      <c r="R7" s="69">
        <f t="shared" si="5"/>
        <v>0</v>
      </c>
      <c r="S7" s="109">
        <v>57</v>
      </c>
      <c r="T7" s="66">
        <f>S7/S19</f>
        <v>2.5589225589225588E-3</v>
      </c>
      <c r="U7" s="67">
        <f t="shared" si="6"/>
        <v>-3</v>
      </c>
      <c r="V7" s="69">
        <f t="shared" si="7"/>
        <v>-0.05</v>
      </c>
      <c r="W7" s="109">
        <v>56</v>
      </c>
      <c r="X7" s="66">
        <f>W7/W19</f>
        <v>2.6552868658131818E-3</v>
      </c>
      <c r="Y7" s="67">
        <f t="shared" si="8"/>
        <v>-1</v>
      </c>
      <c r="Z7" s="69">
        <f t="shared" si="9"/>
        <v>-1.7543859649122806E-2</v>
      </c>
    </row>
    <row r="8" spans="1:26" s="12" customFormat="1" ht="15">
      <c r="A8" s="70" t="s">
        <v>3</v>
      </c>
      <c r="B8" s="26" t="s">
        <v>4</v>
      </c>
      <c r="C8" s="109">
        <v>2505</v>
      </c>
      <c r="D8" s="66">
        <v>0.12</v>
      </c>
      <c r="E8" s="67">
        <v>-23</v>
      </c>
      <c r="F8" s="105">
        <v>-9.0981012658227847E-3</v>
      </c>
      <c r="G8" s="109">
        <v>2478</v>
      </c>
      <c r="H8" s="66">
        <f>G8/G19</f>
        <v>0.11621799080761655</v>
      </c>
      <c r="I8" s="67">
        <f t="shared" si="0"/>
        <v>-27</v>
      </c>
      <c r="J8" s="105">
        <f t="shared" si="1"/>
        <v>-1.0778443113772455E-2</v>
      </c>
      <c r="K8" s="109">
        <v>2499</v>
      </c>
      <c r="L8" s="66">
        <f>K8/K19</f>
        <v>0.11343622333182024</v>
      </c>
      <c r="M8" s="67">
        <f t="shared" si="2"/>
        <v>21</v>
      </c>
      <c r="N8" s="69">
        <f t="shared" si="3"/>
        <v>8.4745762711864406E-3</v>
      </c>
      <c r="O8" s="109">
        <v>2506</v>
      </c>
      <c r="P8" s="66">
        <f>O8/O19</f>
        <v>0.11347581959789893</v>
      </c>
      <c r="Q8" s="67">
        <f t="shared" si="4"/>
        <v>7</v>
      </c>
      <c r="R8" s="69">
        <f t="shared" si="5"/>
        <v>2.8011204481792717E-3</v>
      </c>
      <c r="S8" s="109">
        <v>2516</v>
      </c>
      <c r="T8" s="66">
        <f>S8/S19</f>
        <v>0.11295173961840628</v>
      </c>
      <c r="U8" s="67">
        <f t="shared" si="6"/>
        <v>10</v>
      </c>
      <c r="V8" s="69">
        <f t="shared" si="7"/>
        <v>3.9904229848363925E-3</v>
      </c>
      <c r="W8" s="109">
        <v>2389</v>
      </c>
      <c r="X8" s="66">
        <f>W8/W19</f>
        <v>0.11327643432906591</v>
      </c>
      <c r="Y8" s="67">
        <f t="shared" si="8"/>
        <v>-127</v>
      </c>
      <c r="Z8" s="69">
        <f t="shared" si="9"/>
        <v>-5.0476947535771068E-2</v>
      </c>
    </row>
    <row r="9" spans="1:26" s="12" customFormat="1" ht="51.75">
      <c r="A9" s="70" t="s">
        <v>118</v>
      </c>
      <c r="B9" s="26" t="s">
        <v>119</v>
      </c>
      <c r="C9" s="109">
        <v>10</v>
      </c>
      <c r="D9" s="66">
        <v>0</v>
      </c>
      <c r="E9" s="67">
        <v>0</v>
      </c>
      <c r="F9" s="105">
        <v>0</v>
      </c>
      <c r="G9" s="109">
        <v>8</v>
      </c>
      <c r="H9" s="66">
        <f>G9/G19</f>
        <v>3.7519932464121565E-4</v>
      </c>
      <c r="I9" s="67">
        <f t="shared" si="0"/>
        <v>-2</v>
      </c>
      <c r="J9" s="105">
        <f t="shared" si="1"/>
        <v>-0.2</v>
      </c>
      <c r="K9" s="109">
        <v>8</v>
      </c>
      <c r="L9" s="66">
        <f>K9/K19</f>
        <v>3.6314117113027687E-4</v>
      </c>
      <c r="M9" s="67">
        <f t="shared" si="2"/>
        <v>0</v>
      </c>
      <c r="N9" s="69">
        <f t="shared" si="3"/>
        <v>0</v>
      </c>
      <c r="O9" s="109">
        <v>19</v>
      </c>
      <c r="P9" s="66">
        <f>O9/O19</f>
        <v>8.6035138561854738E-4</v>
      </c>
      <c r="Q9" s="67">
        <f t="shared" si="4"/>
        <v>11</v>
      </c>
      <c r="R9" s="69">
        <f t="shared" si="5"/>
        <v>1.375</v>
      </c>
      <c r="S9" s="109">
        <v>30</v>
      </c>
      <c r="T9" s="66">
        <f>S9/S19</f>
        <v>1.3468013468013469E-3</v>
      </c>
      <c r="U9" s="67">
        <f t="shared" si="6"/>
        <v>11</v>
      </c>
      <c r="V9" s="69">
        <f t="shared" si="7"/>
        <v>0.57894736842105265</v>
      </c>
      <c r="W9" s="109">
        <v>30</v>
      </c>
      <c r="X9" s="66">
        <f>W9/W19</f>
        <v>1.4224751066856331E-3</v>
      </c>
      <c r="Y9" s="67">
        <f t="shared" si="8"/>
        <v>0</v>
      </c>
      <c r="Z9" s="69">
        <f t="shared" si="9"/>
        <v>0</v>
      </c>
    </row>
    <row r="10" spans="1:26" s="12" customFormat="1" ht="78.75" customHeight="1">
      <c r="A10" s="70" t="s">
        <v>5</v>
      </c>
      <c r="B10" s="26" t="s">
        <v>44</v>
      </c>
      <c r="C10" s="109">
        <v>49</v>
      </c>
      <c r="D10" s="66">
        <v>0</v>
      </c>
      <c r="E10" s="67">
        <v>6</v>
      </c>
      <c r="F10" s="105">
        <v>0.13953488372093023</v>
      </c>
      <c r="G10" s="109">
        <v>49</v>
      </c>
      <c r="H10" s="66">
        <f>G10/G19</f>
        <v>2.2980958634274459E-3</v>
      </c>
      <c r="I10" s="67">
        <f t="shared" si="0"/>
        <v>0</v>
      </c>
      <c r="J10" s="105">
        <f t="shared" si="1"/>
        <v>0</v>
      </c>
      <c r="K10" s="109">
        <v>51</v>
      </c>
      <c r="L10" s="66">
        <f>K10/K19</f>
        <v>2.3150249659555154E-3</v>
      </c>
      <c r="M10" s="67">
        <f t="shared" si="2"/>
        <v>2</v>
      </c>
      <c r="N10" s="69">
        <f t="shared" si="3"/>
        <v>4.0816326530612242E-2</v>
      </c>
      <c r="O10" s="109">
        <v>54</v>
      </c>
      <c r="P10" s="66">
        <f>O10/O19</f>
        <v>2.4452092012316609E-3</v>
      </c>
      <c r="Q10" s="67">
        <f t="shared" si="4"/>
        <v>3</v>
      </c>
      <c r="R10" s="69">
        <f t="shared" si="5"/>
        <v>5.8823529411764705E-2</v>
      </c>
      <c r="S10" s="109">
        <v>56</v>
      </c>
      <c r="T10" s="66">
        <f>S10/S19</f>
        <v>2.5140291806958473E-3</v>
      </c>
      <c r="U10" s="67">
        <f t="shared" si="6"/>
        <v>2</v>
      </c>
      <c r="V10" s="69">
        <f t="shared" si="7"/>
        <v>3.7037037037037035E-2</v>
      </c>
      <c r="W10" s="109">
        <v>54</v>
      </c>
      <c r="X10" s="66">
        <f>W10/W19</f>
        <v>2.5604551920341396E-3</v>
      </c>
      <c r="Y10" s="67">
        <f t="shared" si="8"/>
        <v>-2</v>
      </c>
      <c r="Z10" s="69">
        <f t="shared" si="9"/>
        <v>-3.5714285714285712E-2</v>
      </c>
    </row>
    <row r="11" spans="1:26" s="12" customFormat="1" ht="15">
      <c r="A11" s="70" t="s">
        <v>6</v>
      </c>
      <c r="B11" s="26" t="s">
        <v>7</v>
      </c>
      <c r="C11" s="109">
        <v>3784</v>
      </c>
      <c r="D11" s="66">
        <v>0.19</v>
      </c>
      <c r="E11" s="67">
        <v>57</v>
      </c>
      <c r="F11" s="105">
        <v>1.5293801985511135E-2</v>
      </c>
      <c r="G11" s="109">
        <v>3670</v>
      </c>
      <c r="H11" s="66">
        <f>G11/G19</f>
        <v>0.17212269017915768</v>
      </c>
      <c r="I11" s="67">
        <f t="shared" si="0"/>
        <v>-114</v>
      </c>
      <c r="J11" s="105">
        <f t="shared" si="1"/>
        <v>-3.0126849894291756E-2</v>
      </c>
      <c r="K11" s="109">
        <v>3687</v>
      </c>
      <c r="L11" s="66">
        <f>K11/K19</f>
        <v>0.16736268724466635</v>
      </c>
      <c r="M11" s="67">
        <f t="shared" si="2"/>
        <v>17</v>
      </c>
      <c r="N11" s="69">
        <f t="shared" si="3"/>
        <v>4.6321525885558582E-3</v>
      </c>
      <c r="O11" s="109">
        <v>3567</v>
      </c>
      <c r="P11" s="66">
        <f>O11/O19</f>
        <v>0.16151965223691361</v>
      </c>
      <c r="Q11" s="67">
        <f t="shared" si="4"/>
        <v>-120</v>
      </c>
      <c r="R11" s="69">
        <f t="shared" si="5"/>
        <v>-3.254678600488202E-2</v>
      </c>
      <c r="S11" s="109">
        <v>3547</v>
      </c>
      <c r="T11" s="66">
        <f>S11/S19</f>
        <v>0.15923681257014591</v>
      </c>
      <c r="U11" s="67">
        <f t="shared" si="6"/>
        <v>-20</v>
      </c>
      <c r="V11" s="69">
        <f t="shared" si="7"/>
        <v>-5.6069526212503508E-3</v>
      </c>
      <c r="W11" s="109">
        <v>3462</v>
      </c>
      <c r="X11" s="66">
        <f>W11/W19</f>
        <v>0.16415362731152205</v>
      </c>
      <c r="Y11" s="67">
        <f t="shared" si="8"/>
        <v>-85</v>
      </c>
      <c r="Z11" s="69">
        <f t="shared" si="9"/>
        <v>-2.3963913166055822E-2</v>
      </c>
    </row>
    <row r="12" spans="1:26" s="12" customFormat="1" ht="15">
      <c r="A12" s="70" t="s">
        <v>8</v>
      </c>
      <c r="B12" s="26" t="s">
        <v>9</v>
      </c>
      <c r="C12" s="109">
        <v>4274</v>
      </c>
      <c r="D12" s="66">
        <v>0.21</v>
      </c>
      <c r="E12" s="67">
        <v>-85</v>
      </c>
      <c r="F12" s="105">
        <v>-1.9499885294792383E-2</v>
      </c>
      <c r="G12" s="109">
        <v>4234</v>
      </c>
      <c r="H12" s="66">
        <f>G12/G19</f>
        <v>0.19857424256636338</v>
      </c>
      <c r="I12" s="67">
        <f t="shared" si="0"/>
        <v>-40</v>
      </c>
      <c r="J12" s="105">
        <f t="shared" si="1"/>
        <v>-9.358914365933552E-3</v>
      </c>
      <c r="K12" s="109">
        <v>4322</v>
      </c>
      <c r="L12" s="66">
        <f>K12/K19</f>
        <v>0.1961870177031321</v>
      </c>
      <c r="M12" s="67">
        <f t="shared" si="2"/>
        <v>88</v>
      </c>
      <c r="N12" s="69">
        <f t="shared" si="3"/>
        <v>2.0784128483703354E-2</v>
      </c>
      <c r="O12" s="109">
        <v>4205</v>
      </c>
      <c r="P12" s="66">
        <f>O12/O19</f>
        <v>0.19040934613294694</v>
      </c>
      <c r="Q12" s="67">
        <f t="shared" si="4"/>
        <v>-117</v>
      </c>
      <c r="R12" s="69">
        <f t="shared" si="5"/>
        <v>-2.7070800555298473E-2</v>
      </c>
      <c r="S12" s="109">
        <v>4133</v>
      </c>
      <c r="T12" s="66">
        <f>S12/S19</f>
        <v>0.18554433221099889</v>
      </c>
      <c r="U12" s="67">
        <f t="shared" si="6"/>
        <v>-72</v>
      </c>
      <c r="V12" s="69">
        <f t="shared" si="7"/>
        <v>-1.7122473246135552E-2</v>
      </c>
      <c r="W12" s="109">
        <v>3908</v>
      </c>
      <c r="X12" s="66">
        <f>W12/W19</f>
        <v>0.18530109056424846</v>
      </c>
      <c r="Y12" s="67">
        <f t="shared" si="8"/>
        <v>-225</v>
      </c>
      <c r="Z12" s="69">
        <f t="shared" si="9"/>
        <v>-5.443987418340189E-2</v>
      </c>
    </row>
    <row r="13" spans="1:26" s="12" customFormat="1" ht="26.25">
      <c r="A13" s="70" t="s">
        <v>10</v>
      </c>
      <c r="B13" s="26" t="s">
        <v>39</v>
      </c>
      <c r="C13" s="109">
        <v>515</v>
      </c>
      <c r="D13" s="66">
        <v>0.03</v>
      </c>
      <c r="E13" s="67">
        <v>-6</v>
      </c>
      <c r="F13" s="105">
        <v>-1.1516314779270634E-2</v>
      </c>
      <c r="G13" s="109">
        <v>632</v>
      </c>
      <c r="H13" s="66">
        <f>G13/G19</f>
        <v>2.9640746646656037E-2</v>
      </c>
      <c r="I13" s="67">
        <f t="shared" si="0"/>
        <v>117</v>
      </c>
      <c r="J13" s="105">
        <f t="shared" si="1"/>
        <v>0.22718446601941747</v>
      </c>
      <c r="K13" s="109">
        <v>658</v>
      </c>
      <c r="L13" s="66">
        <f>K13/K19</f>
        <v>2.9868361325465276E-2</v>
      </c>
      <c r="M13" s="67">
        <f t="shared" si="2"/>
        <v>26</v>
      </c>
      <c r="N13" s="69">
        <f t="shared" si="3"/>
        <v>4.1139240506329111E-2</v>
      </c>
      <c r="O13" s="109">
        <v>703</v>
      </c>
      <c r="P13" s="66">
        <f>O13/O19</f>
        <v>3.1833001267886255E-2</v>
      </c>
      <c r="Q13" s="67">
        <f t="shared" si="4"/>
        <v>45</v>
      </c>
      <c r="R13" s="69">
        <f t="shared" si="5"/>
        <v>6.8389057750759874E-2</v>
      </c>
      <c r="S13" s="109">
        <v>731</v>
      </c>
      <c r="T13" s="66">
        <f>S13/S19</f>
        <v>3.2817059483726152E-2</v>
      </c>
      <c r="U13" s="67">
        <f t="shared" si="6"/>
        <v>28</v>
      </c>
      <c r="V13" s="69">
        <f t="shared" si="7"/>
        <v>3.9829302987197723E-2</v>
      </c>
      <c r="W13" s="109">
        <v>688</v>
      </c>
      <c r="X13" s="66">
        <f>W13/W19</f>
        <v>3.2622095779990513E-2</v>
      </c>
      <c r="Y13" s="67">
        <f t="shared" si="8"/>
        <v>-43</v>
      </c>
      <c r="Z13" s="69">
        <f t="shared" si="9"/>
        <v>-5.8823529411764705E-2</v>
      </c>
    </row>
    <row r="14" spans="1:26" s="12" customFormat="1" ht="36.75" customHeight="1">
      <c r="A14" s="70" t="s">
        <v>43</v>
      </c>
      <c r="B14" s="26" t="s">
        <v>40</v>
      </c>
      <c r="C14" s="109">
        <v>1398</v>
      </c>
      <c r="D14" s="66">
        <v>7.0000000000000007E-2</v>
      </c>
      <c r="E14" s="67">
        <v>31</v>
      </c>
      <c r="F14" s="105">
        <v>2.2677395757132408E-2</v>
      </c>
      <c r="G14" s="109">
        <v>1421</v>
      </c>
      <c r="H14" s="66">
        <f>G14/G19</f>
        <v>6.6644780039395932E-2</v>
      </c>
      <c r="I14" s="67">
        <f t="shared" si="0"/>
        <v>23</v>
      </c>
      <c r="J14" s="105">
        <f t="shared" si="1"/>
        <v>1.6452074391988557E-2</v>
      </c>
      <c r="K14" s="109">
        <v>1476</v>
      </c>
      <c r="L14" s="66">
        <f>K14/K19</f>
        <v>6.6999546073536087E-2</v>
      </c>
      <c r="M14" s="67">
        <f t="shared" si="2"/>
        <v>55</v>
      </c>
      <c r="N14" s="69">
        <f t="shared" si="3"/>
        <v>3.8705137227304717E-2</v>
      </c>
      <c r="O14" s="109">
        <v>1694</v>
      </c>
      <c r="P14" s="66">
        <f>O14/O19</f>
        <v>7.6707118275674696E-2</v>
      </c>
      <c r="Q14" s="67">
        <f t="shared" si="4"/>
        <v>218</v>
      </c>
      <c r="R14" s="69">
        <f t="shared" si="5"/>
        <v>0.14769647696476965</v>
      </c>
      <c r="S14" s="109">
        <v>1893</v>
      </c>
      <c r="T14" s="66">
        <f>S14/S19</f>
        <v>8.498316498316498E-2</v>
      </c>
      <c r="U14" s="67">
        <f t="shared" si="6"/>
        <v>199</v>
      </c>
      <c r="V14" s="69">
        <f t="shared" si="7"/>
        <v>0.11747343565525384</v>
      </c>
      <c r="W14" s="109">
        <v>1667</v>
      </c>
      <c r="X14" s="66">
        <f>W14/W19</f>
        <v>7.9042200094831677E-2</v>
      </c>
      <c r="Y14" s="67">
        <f t="shared" si="8"/>
        <v>-226</v>
      </c>
      <c r="Z14" s="69">
        <f t="shared" si="9"/>
        <v>-0.11938721605916534</v>
      </c>
    </row>
    <row r="15" spans="1:26" s="12" customFormat="1" ht="27" customHeight="1">
      <c r="A15" s="70" t="s">
        <v>50</v>
      </c>
      <c r="B15" s="26" t="s">
        <v>51</v>
      </c>
      <c r="C15" s="109">
        <v>312</v>
      </c>
      <c r="D15" s="66">
        <v>0.02</v>
      </c>
      <c r="E15" s="67">
        <v>18</v>
      </c>
      <c r="F15" s="105">
        <v>6.1224489795918366E-2</v>
      </c>
      <c r="G15" s="109">
        <v>296</v>
      </c>
      <c r="H15" s="66">
        <f>G15/G19</f>
        <v>1.3882375011724979E-2</v>
      </c>
      <c r="I15" s="67">
        <f t="shared" si="0"/>
        <v>-16</v>
      </c>
      <c r="J15" s="105">
        <f t="shared" si="1"/>
        <v>-5.128205128205128E-2</v>
      </c>
      <c r="K15" s="109">
        <v>292</v>
      </c>
      <c r="L15" s="66">
        <f>K15/K19</f>
        <v>1.3254652746255107E-2</v>
      </c>
      <c r="M15" s="67">
        <f t="shared" si="2"/>
        <v>-4</v>
      </c>
      <c r="N15" s="69">
        <f t="shared" si="3"/>
        <v>-1.3513513513513514E-2</v>
      </c>
      <c r="O15" s="109">
        <v>295</v>
      </c>
      <c r="P15" s="66">
        <f>O15/O19</f>
        <v>1.3358087303024815E-2</v>
      </c>
      <c r="Q15" s="67">
        <f t="shared" si="4"/>
        <v>3</v>
      </c>
      <c r="R15" s="69">
        <f t="shared" si="5"/>
        <v>1.0273972602739725E-2</v>
      </c>
      <c r="S15" s="109">
        <v>297</v>
      </c>
      <c r="T15" s="66">
        <f>S15/S19</f>
        <v>1.3333333333333334E-2</v>
      </c>
      <c r="U15" s="67">
        <f t="shared" si="6"/>
        <v>2</v>
      </c>
      <c r="V15" s="69">
        <f t="shared" si="7"/>
        <v>6.7796610169491523E-3</v>
      </c>
      <c r="W15" s="109">
        <v>283</v>
      </c>
      <c r="X15" s="66">
        <f>W15/W19</f>
        <v>1.3418681839734471E-2</v>
      </c>
      <c r="Y15" s="67">
        <f t="shared" si="8"/>
        <v>-14</v>
      </c>
      <c r="Z15" s="69">
        <f t="shared" si="9"/>
        <v>-4.7138047138047139E-2</v>
      </c>
    </row>
    <row r="16" spans="1:26" s="12" customFormat="1" ht="39">
      <c r="A16" s="70" t="s">
        <v>11</v>
      </c>
      <c r="B16" s="26" t="s">
        <v>45</v>
      </c>
      <c r="C16" s="109">
        <v>508</v>
      </c>
      <c r="D16" s="66">
        <v>0.03</v>
      </c>
      <c r="E16" s="67">
        <v>54</v>
      </c>
      <c r="F16" s="105">
        <v>0.11894273127753303</v>
      </c>
      <c r="G16" s="109">
        <v>1477</v>
      </c>
      <c r="H16" s="66">
        <f>G16/G19</f>
        <v>6.9271175311884439E-2</v>
      </c>
      <c r="I16" s="67">
        <f t="shared" si="0"/>
        <v>969</v>
      </c>
      <c r="J16" s="105">
        <f t="shared" si="1"/>
        <v>1.9074803149606299</v>
      </c>
      <c r="K16" s="109">
        <v>1546</v>
      </c>
      <c r="L16" s="66">
        <f>K16/K19</f>
        <v>7.0177031320926009E-2</v>
      </c>
      <c r="M16" s="67">
        <f t="shared" si="2"/>
        <v>69</v>
      </c>
      <c r="N16" s="69">
        <f t="shared" si="3"/>
        <v>4.6716316858496955E-2</v>
      </c>
      <c r="O16" s="109">
        <v>1492</v>
      </c>
      <c r="P16" s="66">
        <f>O16/O19</f>
        <v>6.7560224596993304E-2</v>
      </c>
      <c r="Q16" s="67">
        <f t="shared" si="4"/>
        <v>-54</v>
      </c>
      <c r="R16" s="69">
        <f t="shared" si="5"/>
        <v>-3.4928848641655887E-2</v>
      </c>
      <c r="S16" s="109">
        <v>1381</v>
      </c>
      <c r="T16" s="66">
        <f>S16/S19</f>
        <v>6.1997755331088665E-2</v>
      </c>
      <c r="U16" s="67">
        <f t="shared" si="6"/>
        <v>-111</v>
      </c>
      <c r="V16" s="69">
        <f t="shared" si="7"/>
        <v>-7.439678284182305E-2</v>
      </c>
      <c r="W16" s="109">
        <v>1278</v>
      </c>
      <c r="X16" s="66">
        <f>W16/W19</f>
        <v>6.0597439544807966E-2</v>
      </c>
      <c r="Y16" s="67">
        <f t="shared" si="8"/>
        <v>-103</v>
      </c>
      <c r="Z16" s="69">
        <f t="shared" si="9"/>
        <v>-7.4583635047067345E-2</v>
      </c>
    </row>
    <row r="17" spans="1:26" s="12" customFormat="1" ht="15">
      <c r="A17" s="71"/>
      <c r="B17" s="28" t="s">
        <v>41</v>
      </c>
      <c r="C17" s="109">
        <v>4986</v>
      </c>
      <c r="D17" s="66">
        <v>0.25</v>
      </c>
      <c r="E17" s="67">
        <v>196</v>
      </c>
      <c r="F17" s="105">
        <v>4.091858037578288E-2</v>
      </c>
      <c r="G17" s="109">
        <v>5080</v>
      </c>
      <c r="H17" s="66">
        <f>G17/G19</f>
        <v>0.23825157114717194</v>
      </c>
      <c r="I17" s="67">
        <f t="shared" si="0"/>
        <v>94</v>
      </c>
      <c r="J17" s="105">
        <f t="shared" si="1"/>
        <v>1.8852787805856398E-2</v>
      </c>
      <c r="K17" s="109">
        <v>5393</v>
      </c>
      <c r="L17" s="66">
        <f>K17/K19</f>
        <v>0.24480254198819792</v>
      </c>
      <c r="M17" s="67">
        <f t="shared" si="2"/>
        <v>313</v>
      </c>
      <c r="N17" s="69">
        <f t="shared" si="3"/>
        <v>6.1614173228346454E-2</v>
      </c>
      <c r="O17" s="109">
        <v>5377</v>
      </c>
      <c r="P17" s="66">
        <f>O17/O19</f>
        <v>0.24347944213004891</v>
      </c>
      <c r="Q17" s="67">
        <f t="shared" si="4"/>
        <v>-16</v>
      </c>
      <c r="R17" s="69">
        <f t="shared" si="5"/>
        <v>-2.9668088262562583E-3</v>
      </c>
      <c r="S17" s="109">
        <v>5513</v>
      </c>
      <c r="T17" s="66">
        <f>S17/S19</f>
        <v>0.24749719416386082</v>
      </c>
      <c r="U17" s="67">
        <f t="shared" si="6"/>
        <v>136</v>
      </c>
      <c r="V17" s="69">
        <f t="shared" si="7"/>
        <v>2.5292914264459735E-2</v>
      </c>
      <c r="W17" s="109">
        <v>5193</v>
      </c>
      <c r="X17" s="66">
        <f>W17/W19</f>
        <v>0.24623044096728308</v>
      </c>
      <c r="Y17" s="67">
        <f t="shared" si="8"/>
        <v>-320</v>
      </c>
      <c r="Z17" s="69">
        <f t="shared" si="9"/>
        <v>-5.8044621803011065E-2</v>
      </c>
    </row>
    <row r="18" spans="1:26" s="12" customFormat="1" ht="15.75" thickBot="1">
      <c r="A18" s="72" t="s">
        <v>12</v>
      </c>
      <c r="B18" s="29" t="s">
        <v>13</v>
      </c>
      <c r="C18" s="109">
        <v>1781</v>
      </c>
      <c r="D18" s="66">
        <v>0.09</v>
      </c>
      <c r="E18" s="67">
        <v>89</v>
      </c>
      <c r="F18" s="105">
        <v>5.260047281323877E-2</v>
      </c>
      <c r="G18" s="109">
        <v>1819</v>
      </c>
      <c r="H18" s="66">
        <f>G18/G19</f>
        <v>8.5310946440296409E-2</v>
      </c>
      <c r="I18" s="67">
        <f t="shared" si="0"/>
        <v>38</v>
      </c>
      <c r="J18" s="105">
        <f t="shared" si="1"/>
        <v>2.1336327905670971E-2</v>
      </c>
      <c r="K18" s="109">
        <v>1924</v>
      </c>
      <c r="L18" s="66">
        <f>K18/K19</f>
        <v>8.7335451656831598E-2</v>
      </c>
      <c r="M18" s="67">
        <f t="shared" si="2"/>
        <v>105</v>
      </c>
      <c r="N18" s="69">
        <f t="shared" si="3"/>
        <v>5.7724024189114896E-2</v>
      </c>
      <c r="O18" s="109">
        <v>1991</v>
      </c>
      <c r="P18" s="66">
        <f>O18/O19</f>
        <v>9.0155768882448833E-2</v>
      </c>
      <c r="Q18" s="67">
        <f t="shared" si="4"/>
        <v>67</v>
      </c>
      <c r="R18" s="69">
        <f t="shared" si="5"/>
        <v>3.4823284823284825E-2</v>
      </c>
      <c r="S18" s="109">
        <v>2004</v>
      </c>
      <c r="T18" s="66">
        <f>S18/S19</f>
        <v>8.9966329966329972E-2</v>
      </c>
      <c r="U18" s="67">
        <f t="shared" si="6"/>
        <v>13</v>
      </c>
      <c r="V18" s="69">
        <f t="shared" si="7"/>
        <v>6.5293822199899544E-3</v>
      </c>
      <c r="W18" s="109">
        <v>1974</v>
      </c>
      <c r="X18" s="66">
        <f>W18/W19</f>
        <v>9.3598862019914658E-2</v>
      </c>
      <c r="Y18" s="67">
        <f t="shared" si="8"/>
        <v>-30</v>
      </c>
      <c r="Z18" s="69">
        <f t="shared" si="9"/>
        <v>-1.4970059880239521E-2</v>
      </c>
    </row>
    <row r="19" spans="1:26" s="12" customFormat="1" ht="13.5" thickBot="1">
      <c r="A19" s="30"/>
      <c r="B19" s="31" t="s">
        <v>14</v>
      </c>
      <c r="C19" s="84">
        <f>SUM(C6:C18)</f>
        <v>20288</v>
      </c>
      <c r="D19" s="73">
        <v>1</v>
      </c>
      <c r="E19" s="74">
        <v>338</v>
      </c>
      <c r="F19" s="75">
        <v>1.6942355889724311E-2</v>
      </c>
      <c r="G19" s="84">
        <f>SUM(G6:G18)</f>
        <v>21322</v>
      </c>
      <c r="H19" s="73">
        <f>G19/G19</f>
        <v>1</v>
      </c>
      <c r="I19" s="74">
        <f t="shared" si="0"/>
        <v>1034</v>
      </c>
      <c r="J19" s="75">
        <f t="shared" si="1"/>
        <v>5.0966088328075712E-2</v>
      </c>
      <c r="K19" s="84">
        <f>SUM(K6:K18)</f>
        <v>22030</v>
      </c>
      <c r="L19" s="73">
        <f>K19/K19</f>
        <v>1</v>
      </c>
      <c r="M19" s="74">
        <f t="shared" si="2"/>
        <v>708</v>
      </c>
      <c r="N19" s="75">
        <f t="shared" si="3"/>
        <v>3.3205140230747582E-2</v>
      </c>
      <c r="O19" s="84">
        <f>SUM(O6:O18)</f>
        <v>22084</v>
      </c>
      <c r="P19" s="73">
        <f>O19/O19</f>
        <v>1</v>
      </c>
      <c r="Q19" s="74">
        <f t="shared" si="4"/>
        <v>54</v>
      </c>
      <c r="R19" s="75">
        <f t="shared" si="5"/>
        <v>2.451202905129369E-3</v>
      </c>
      <c r="S19" s="84">
        <f>SUM(S6:S18)</f>
        <v>22275</v>
      </c>
      <c r="T19" s="73">
        <f>S19/S19</f>
        <v>1</v>
      </c>
      <c r="U19" s="74">
        <f t="shared" si="6"/>
        <v>191</v>
      </c>
      <c r="V19" s="75">
        <f t="shared" si="7"/>
        <v>8.6487955080601347E-3</v>
      </c>
      <c r="W19" s="84">
        <f>SUM(W6:W18)</f>
        <v>21090</v>
      </c>
      <c r="X19" s="73">
        <f>W19/W19</f>
        <v>1</v>
      </c>
      <c r="Y19" s="74">
        <f t="shared" si="8"/>
        <v>-1185</v>
      </c>
      <c r="Z19" s="75">
        <f t="shared" si="9"/>
        <v>-5.3198653198653197E-2</v>
      </c>
    </row>
    <row r="20" spans="1:26">
      <c r="A20" s="191"/>
      <c r="B20" s="191"/>
    </row>
    <row r="21" spans="1:26">
      <c r="A21" s="191"/>
      <c r="B21" s="191"/>
    </row>
    <row r="22" spans="1:26">
      <c r="A22" s="5"/>
      <c r="B22" s="2"/>
    </row>
  </sheetData>
  <mergeCells count="14">
    <mergeCell ref="W4:Z4"/>
    <mergeCell ref="Y5:Z5"/>
    <mergeCell ref="G4:J4"/>
    <mergeCell ref="I5:J5"/>
    <mergeCell ref="A20:B21"/>
    <mergeCell ref="A4:A5"/>
    <mergeCell ref="C4:F4"/>
    <mergeCell ref="E5:F5"/>
    <mergeCell ref="S4:V4"/>
    <mergeCell ref="U5:V5"/>
    <mergeCell ref="O4:R4"/>
    <mergeCell ref="Q5:R5"/>
    <mergeCell ref="K4:N4"/>
    <mergeCell ref="M5:N5"/>
  </mergeCells>
  <phoneticPr fontId="0" type="noConversion"/>
  <pageMargins left="0.15748031496062992" right="0.1400000000000000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18"/>
  <sheetViews>
    <sheetView workbookViewId="0">
      <selection activeCell="L24" sqref="L24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90" customFormat="1" ht="12.75">
      <c r="A3" s="89" t="s">
        <v>87</v>
      </c>
      <c r="C3" s="91"/>
      <c r="D3" s="91"/>
      <c r="E3" s="91"/>
      <c r="F3" s="91"/>
      <c r="G3" s="91"/>
      <c r="H3" s="92"/>
      <c r="I3" s="91"/>
      <c r="J3" s="91"/>
      <c r="K3" s="91"/>
      <c r="N3" s="91"/>
      <c r="O3" s="91"/>
      <c r="P3" s="91"/>
      <c r="Q3" s="91"/>
      <c r="R3" s="91"/>
      <c r="S3" s="91"/>
      <c r="V3" s="93"/>
      <c r="W3" s="93"/>
      <c r="X3" s="93"/>
      <c r="Y3" s="93"/>
      <c r="Z3" s="93"/>
    </row>
    <row r="4" spans="1:29" s="90" customFormat="1" ht="12.75">
      <c r="A4" s="89" t="s">
        <v>148</v>
      </c>
      <c r="B4" s="94"/>
      <c r="C4" s="89"/>
      <c r="D4" s="89"/>
      <c r="E4" s="89"/>
      <c r="F4" s="89"/>
      <c r="G4" s="89"/>
      <c r="H4" s="95"/>
      <c r="V4" s="93"/>
      <c r="W4" s="93"/>
      <c r="X4" s="93"/>
      <c r="Y4" s="93"/>
      <c r="Z4" s="93"/>
    </row>
    <row r="5" spans="1:29" s="8" customFormat="1" ht="12.75">
      <c r="A5" s="45"/>
      <c r="B5" s="7"/>
      <c r="C5" s="45"/>
      <c r="D5" s="45"/>
      <c r="E5" s="45"/>
      <c r="F5" s="45"/>
      <c r="G5" s="45"/>
      <c r="H5" s="60"/>
      <c r="V5" s="44"/>
      <c r="W5" s="44"/>
      <c r="X5" s="44"/>
      <c r="Y5" s="44"/>
      <c r="Z5" s="44"/>
    </row>
    <row r="6" spans="1:29" s="8" customFormat="1" ht="13.5" thickBot="1">
      <c r="A6" s="7"/>
    </row>
    <row r="7" spans="1:29" s="8" customFormat="1">
      <c r="A7" s="97"/>
      <c r="B7" s="203" t="s">
        <v>88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AC7" s="8" t="s">
        <v>57</v>
      </c>
    </row>
    <row r="8" spans="1:29" s="8" customFormat="1">
      <c r="A8" s="110" t="s">
        <v>89</v>
      </c>
      <c r="B8" s="206" t="s">
        <v>74</v>
      </c>
      <c r="C8" s="206"/>
      <c r="D8" s="206" t="s">
        <v>75</v>
      </c>
      <c r="E8" s="206"/>
      <c r="F8" s="206" t="s">
        <v>76</v>
      </c>
      <c r="G8" s="206"/>
      <c r="H8" s="206" t="s">
        <v>77</v>
      </c>
      <c r="I8" s="206"/>
      <c r="J8" s="206" t="s">
        <v>78</v>
      </c>
      <c r="K8" s="206"/>
      <c r="L8" s="206" t="s">
        <v>30</v>
      </c>
      <c r="M8" s="207"/>
      <c r="AC8" s="8" t="s">
        <v>49</v>
      </c>
    </row>
    <row r="9" spans="1:29" s="8" customFormat="1">
      <c r="A9" s="111"/>
      <c r="B9" s="98" t="s">
        <v>48</v>
      </c>
      <c r="C9" s="98" t="s">
        <v>36</v>
      </c>
      <c r="D9" s="98" t="s">
        <v>48</v>
      </c>
      <c r="E9" s="98" t="s">
        <v>36</v>
      </c>
      <c r="F9" s="98" t="s">
        <v>48</v>
      </c>
      <c r="G9" s="98" t="s">
        <v>36</v>
      </c>
      <c r="H9" s="98" t="s">
        <v>48</v>
      </c>
      <c r="I9" s="98" t="s">
        <v>36</v>
      </c>
      <c r="J9" s="98" t="s">
        <v>48</v>
      </c>
      <c r="K9" s="98" t="s">
        <v>36</v>
      </c>
      <c r="L9" s="98" t="s">
        <v>48</v>
      </c>
      <c r="M9" s="99" t="s">
        <v>36</v>
      </c>
      <c r="AC9" s="50" t="s">
        <v>52</v>
      </c>
    </row>
    <row r="10" spans="1:29" s="8" customFormat="1">
      <c r="A10" s="112" t="s">
        <v>79</v>
      </c>
      <c r="B10" s="64">
        <v>188</v>
      </c>
      <c r="C10" s="100">
        <f>B10/B18</f>
        <v>2.403170139332737E-2</v>
      </c>
      <c r="D10" s="64">
        <v>153</v>
      </c>
      <c r="E10" s="100">
        <f>D10/D18</f>
        <v>3.4513873223550644E-2</v>
      </c>
      <c r="F10" s="64">
        <v>10</v>
      </c>
      <c r="G10" s="100">
        <f>F10/F18</f>
        <v>1.1614401858304297E-2</v>
      </c>
      <c r="H10" s="64">
        <v>173</v>
      </c>
      <c r="I10" s="100">
        <f>H10/H18</f>
        <v>2.9863628517175902E-2</v>
      </c>
      <c r="J10" s="64">
        <v>74</v>
      </c>
      <c r="K10" s="100">
        <f>J10/J18</f>
        <v>3.3944954128440369E-2</v>
      </c>
      <c r="L10" s="101">
        <f t="shared" ref="L10:L18" si="0">B10+D10+F10+H10+J10</f>
        <v>598</v>
      </c>
      <c r="M10" s="100">
        <f>L10/L18</f>
        <v>2.8354670459933617E-2</v>
      </c>
      <c r="AC10" s="8" t="s">
        <v>53</v>
      </c>
    </row>
    <row r="11" spans="1:29" s="8" customFormat="1">
      <c r="A11" s="112" t="s">
        <v>80</v>
      </c>
      <c r="B11" s="64">
        <v>13</v>
      </c>
      <c r="C11" s="100">
        <f>B11/B18</f>
        <v>1.6617665857088073E-3</v>
      </c>
      <c r="D11" s="64">
        <v>11</v>
      </c>
      <c r="E11" s="100">
        <f>D11/D18</f>
        <v>2.4813895781637717E-3</v>
      </c>
      <c r="F11" s="64"/>
      <c r="G11" s="100">
        <f>F11/F18</f>
        <v>0</v>
      </c>
      <c r="H11" s="64">
        <v>29</v>
      </c>
      <c r="I11" s="100">
        <f>H11/H18</f>
        <v>5.006041774555498E-3</v>
      </c>
      <c r="J11" s="64">
        <v>7</v>
      </c>
      <c r="K11" s="100">
        <f>J11/J18</f>
        <v>3.2110091743119268E-3</v>
      </c>
      <c r="L11" s="101">
        <f t="shared" si="0"/>
        <v>60</v>
      </c>
      <c r="M11" s="100">
        <f>L11/L18</f>
        <v>2.8449502133712661E-3</v>
      </c>
    </row>
    <row r="12" spans="1:29" s="8" customFormat="1">
      <c r="A12" s="112" t="s">
        <v>81</v>
      </c>
      <c r="B12" s="64">
        <v>6783</v>
      </c>
      <c r="C12" s="100">
        <f>B12/B18</f>
        <v>0.86705867314329543</v>
      </c>
      <c r="D12" s="64">
        <v>3728</v>
      </c>
      <c r="E12" s="100">
        <f>D12/D18</f>
        <v>0.84096548612677646</v>
      </c>
      <c r="F12" s="64">
        <v>739</v>
      </c>
      <c r="G12" s="100">
        <f>F12/F18</f>
        <v>0.85830429732868763</v>
      </c>
      <c r="H12" s="64">
        <v>4937</v>
      </c>
      <c r="I12" s="100">
        <f>H12/H18</f>
        <v>0.85223545658553423</v>
      </c>
      <c r="J12" s="64">
        <v>1559</v>
      </c>
      <c r="K12" s="100">
        <f>J12/J18</f>
        <v>0.71513761467889914</v>
      </c>
      <c r="L12" s="101">
        <f t="shared" si="0"/>
        <v>17746</v>
      </c>
      <c r="M12" s="100">
        <f>L12/L18</f>
        <v>0.8414414414414414</v>
      </c>
      <c r="AC12" s="8" t="s">
        <v>54</v>
      </c>
    </row>
    <row r="13" spans="1:29" s="8" customFormat="1">
      <c r="A13" s="112" t="s">
        <v>82</v>
      </c>
      <c r="B13" s="64">
        <v>549</v>
      </c>
      <c r="C13" s="100">
        <f>B13/B18</f>
        <v>7.0177681196471942E-2</v>
      </c>
      <c r="D13" s="64">
        <v>412</v>
      </c>
      <c r="E13" s="100">
        <f>D13/D18</f>
        <v>9.2939318745770355E-2</v>
      </c>
      <c r="F13" s="64">
        <v>90</v>
      </c>
      <c r="G13" s="100">
        <f>F13/F18</f>
        <v>0.10452961672473868</v>
      </c>
      <c r="H13" s="64">
        <v>514</v>
      </c>
      <c r="I13" s="100">
        <f>H13/H18</f>
        <v>8.8727774900742282E-2</v>
      </c>
      <c r="J13" s="64">
        <v>291</v>
      </c>
      <c r="K13" s="100">
        <f>J13/J18</f>
        <v>0.13348623853211009</v>
      </c>
      <c r="L13" s="101">
        <f t="shared" si="0"/>
        <v>1856</v>
      </c>
      <c r="M13" s="100">
        <f>L13/L18</f>
        <v>8.8003793266951166E-2</v>
      </c>
      <c r="AC13" s="8" t="s">
        <v>55</v>
      </c>
    </row>
    <row r="14" spans="1:29" s="8" customFormat="1">
      <c r="A14" s="112" t="s">
        <v>83</v>
      </c>
      <c r="B14" s="64">
        <v>2</v>
      </c>
      <c r="C14" s="100">
        <f>B14/B18</f>
        <v>2.55656397801355E-4</v>
      </c>
      <c r="D14" s="64">
        <v>4</v>
      </c>
      <c r="E14" s="100">
        <f>D14/D18</f>
        <v>9.0232348296864426E-4</v>
      </c>
      <c r="F14" s="64"/>
      <c r="G14" s="100">
        <f>F14/F18</f>
        <v>0</v>
      </c>
      <c r="H14" s="64">
        <v>20</v>
      </c>
      <c r="I14" s="100">
        <f>H14/H18</f>
        <v>3.4524426031417228E-3</v>
      </c>
      <c r="J14" s="64">
        <v>13</v>
      </c>
      <c r="K14" s="100">
        <f>J14/J18</f>
        <v>5.9633027522935783E-3</v>
      </c>
      <c r="L14" s="101">
        <f t="shared" si="0"/>
        <v>39</v>
      </c>
      <c r="M14" s="100">
        <f>L14/L18</f>
        <v>1.8492176386913229E-3</v>
      </c>
    </row>
    <row r="15" spans="1:29" s="8" customFormat="1">
      <c r="A15" s="112" t="s">
        <v>84</v>
      </c>
      <c r="B15" s="64">
        <v>6</v>
      </c>
      <c r="C15" s="100">
        <f>B15/B18</f>
        <v>7.6696919340406495E-4</v>
      </c>
      <c r="D15" s="64"/>
      <c r="E15" s="100">
        <f>D15/D18</f>
        <v>0</v>
      </c>
      <c r="F15" s="64"/>
      <c r="G15" s="100">
        <f>F15/F18</f>
        <v>0</v>
      </c>
      <c r="H15" s="64">
        <v>3</v>
      </c>
      <c r="I15" s="100">
        <f>H15/H18</f>
        <v>5.1786639047125837E-4</v>
      </c>
      <c r="J15" s="64">
        <v>4</v>
      </c>
      <c r="K15" s="100">
        <f>J15/J18</f>
        <v>1.834862385321101E-3</v>
      </c>
      <c r="L15" s="101">
        <f t="shared" si="0"/>
        <v>13</v>
      </c>
      <c r="M15" s="100">
        <f>L15/L18</f>
        <v>6.1640587956377434E-4</v>
      </c>
    </row>
    <row r="16" spans="1:29" s="8" customFormat="1">
      <c r="A16" s="112" t="s">
        <v>85</v>
      </c>
      <c r="B16" s="64">
        <v>222</v>
      </c>
      <c r="C16" s="100">
        <f>B16/B18</f>
        <v>2.8377860155950403E-2</v>
      </c>
      <c r="D16" s="64">
        <v>99</v>
      </c>
      <c r="E16" s="100">
        <f>D16/D18</f>
        <v>2.2332506203473945E-2</v>
      </c>
      <c r="F16" s="64">
        <v>5</v>
      </c>
      <c r="G16" s="100">
        <f>F16/F18</f>
        <v>5.8072009291521487E-3</v>
      </c>
      <c r="H16" s="64">
        <v>98</v>
      </c>
      <c r="I16" s="100">
        <f>H16/H18</f>
        <v>1.6916968755394442E-2</v>
      </c>
      <c r="J16" s="64">
        <v>200</v>
      </c>
      <c r="K16" s="100">
        <f>J16/J18</f>
        <v>9.1743119266055051E-2</v>
      </c>
      <c r="L16" s="101">
        <f t="shared" si="0"/>
        <v>624</v>
      </c>
      <c r="M16" s="100">
        <f>L16/L18</f>
        <v>2.9587482219061167E-2</v>
      </c>
    </row>
    <row r="17" spans="1:29" s="8" customFormat="1">
      <c r="A17" s="112" t="s">
        <v>86</v>
      </c>
      <c r="B17" s="64">
        <v>60</v>
      </c>
      <c r="C17" s="100">
        <f>B17/B18</f>
        <v>7.6696919340406497E-3</v>
      </c>
      <c r="D17" s="64">
        <v>26</v>
      </c>
      <c r="E17" s="100">
        <f>D17/D18</f>
        <v>5.8651026392961877E-3</v>
      </c>
      <c r="F17" s="64">
        <v>17</v>
      </c>
      <c r="G17" s="100">
        <f>F17/F18</f>
        <v>1.9744483159117306E-2</v>
      </c>
      <c r="H17" s="64">
        <v>19</v>
      </c>
      <c r="I17" s="100">
        <f>H17/H18</f>
        <v>3.2798204729846368E-3</v>
      </c>
      <c r="J17" s="64">
        <v>32</v>
      </c>
      <c r="K17" s="100">
        <f>J17/J18</f>
        <v>1.4678899082568808E-2</v>
      </c>
      <c r="L17" s="101">
        <f t="shared" si="0"/>
        <v>154</v>
      </c>
      <c r="M17" s="100">
        <f>L17/L18</f>
        <v>7.3020388809862495E-3</v>
      </c>
      <c r="AC17" s="8" t="s">
        <v>56</v>
      </c>
    </row>
    <row r="18" spans="1:29" s="96" customFormat="1" ht="15.75" thickBot="1">
      <c r="A18" s="102" t="s">
        <v>14</v>
      </c>
      <c r="B18" s="103">
        <f>SUM(B10:B17)</f>
        <v>7823</v>
      </c>
      <c r="C18" s="104">
        <f>B18/B18</f>
        <v>1</v>
      </c>
      <c r="D18" s="103">
        <f>SUM(D10:D17)</f>
        <v>4433</v>
      </c>
      <c r="E18" s="104">
        <f>D18/D18</f>
        <v>1</v>
      </c>
      <c r="F18" s="103">
        <f>SUM(F10:F17)</f>
        <v>861</v>
      </c>
      <c r="G18" s="104">
        <f>F18/F18</f>
        <v>1</v>
      </c>
      <c r="H18" s="103">
        <f>SUM(H10:H17)</f>
        <v>5793</v>
      </c>
      <c r="I18" s="104">
        <f>H18/H18</f>
        <v>1</v>
      </c>
      <c r="J18" s="103">
        <f>SUM(J10:J17)</f>
        <v>2180</v>
      </c>
      <c r="K18" s="104">
        <f>J18/J18</f>
        <v>1</v>
      </c>
      <c r="L18" s="103">
        <f t="shared" si="0"/>
        <v>21090</v>
      </c>
      <c r="M18" s="104">
        <f>L18/L18</f>
        <v>1</v>
      </c>
    </row>
  </sheetData>
  <mergeCells count="7">
    <mergeCell ref="B7:M7"/>
    <mergeCell ref="B8:C8"/>
    <mergeCell ref="D8:E8"/>
    <mergeCell ref="L8:M8"/>
    <mergeCell ref="F8:G8"/>
    <mergeCell ref="H8:I8"/>
    <mergeCell ref="J8:K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5"/>
  <sheetViews>
    <sheetView tabSelected="1" workbookViewId="0">
      <selection activeCell="P20" sqref="P20"/>
    </sheetView>
  </sheetViews>
  <sheetFormatPr defaultRowHeight="15"/>
  <cols>
    <col min="1" max="1" width="0.7109375" customWidth="1"/>
    <col min="2" max="2" width="8.5703125" style="106" customWidth="1"/>
    <col min="3" max="3" width="5.85546875" style="106" customWidth="1"/>
    <col min="4" max="4" width="7" style="106" customWidth="1"/>
    <col min="5" max="5" width="6" style="106" customWidth="1"/>
    <col min="6" max="6" width="7.5703125" style="106" customWidth="1"/>
    <col min="7" max="7" width="5.28515625" style="106" customWidth="1"/>
    <col min="8" max="8" width="7.42578125" style="106" customWidth="1"/>
    <col min="9" max="9" width="6" style="106" customWidth="1"/>
    <col min="10" max="10" width="6.5703125" style="106" customWidth="1"/>
    <col min="11" max="11" width="6" style="106" customWidth="1"/>
    <col min="12" max="12" width="6.5703125" style="106" customWidth="1"/>
    <col min="13" max="13" width="6.85546875" style="106" customWidth="1"/>
    <col min="14" max="14" width="7.28515625" style="106" customWidth="1"/>
    <col min="15" max="15" width="7" style="106" customWidth="1"/>
    <col min="16" max="16" width="7.140625" customWidth="1"/>
    <col min="17" max="17" width="8" customWidth="1"/>
  </cols>
  <sheetData>
    <row r="1" spans="1:30" ht="5.25" customHeight="1"/>
    <row r="2" spans="1:30" s="90" customFormat="1" ht="12.75">
      <c r="B2" s="89" t="s">
        <v>113</v>
      </c>
      <c r="C2" s="91"/>
      <c r="D2" s="91"/>
      <c r="E2" s="91"/>
      <c r="F2" s="91"/>
      <c r="I2" s="91"/>
      <c r="J2" s="91"/>
      <c r="K2" s="91"/>
      <c r="L2" s="91"/>
      <c r="M2" s="91"/>
      <c r="N2" s="92"/>
      <c r="O2" s="91"/>
      <c r="R2" s="91"/>
      <c r="S2" s="91"/>
      <c r="T2" s="91"/>
      <c r="U2" s="91"/>
      <c r="V2" s="91"/>
      <c r="W2" s="91"/>
      <c r="Z2" s="93"/>
      <c r="AA2" s="93"/>
      <c r="AB2" s="93"/>
      <c r="AC2" s="93"/>
      <c r="AD2" s="93"/>
    </row>
    <row r="3" spans="1:30" s="90" customFormat="1" ht="13.5" thickBot="1">
      <c r="B3" s="89" t="s">
        <v>149</v>
      </c>
      <c r="C3" s="89"/>
      <c r="D3" s="89"/>
      <c r="E3" s="89"/>
      <c r="F3" s="89"/>
      <c r="G3" s="94"/>
      <c r="H3" s="94"/>
      <c r="I3" s="89"/>
      <c r="J3" s="89"/>
      <c r="K3" s="89"/>
      <c r="L3" s="89"/>
      <c r="M3" s="89"/>
      <c r="N3" s="95"/>
      <c r="Z3" s="93"/>
      <c r="AA3" s="93"/>
      <c r="AB3" s="93"/>
      <c r="AC3" s="93"/>
      <c r="AD3" s="93"/>
    </row>
    <row r="4" spans="1:30">
      <c r="B4" s="127"/>
      <c r="C4" s="208" t="s">
        <v>74</v>
      </c>
      <c r="D4" s="208"/>
      <c r="E4" s="208" t="s">
        <v>75</v>
      </c>
      <c r="F4" s="208"/>
      <c r="G4" s="208" t="s">
        <v>76</v>
      </c>
      <c r="H4" s="208"/>
      <c r="I4" s="208" t="s">
        <v>77</v>
      </c>
      <c r="J4" s="208"/>
      <c r="K4" s="208" t="s">
        <v>78</v>
      </c>
      <c r="L4" s="208"/>
      <c r="M4" s="208" t="s">
        <v>30</v>
      </c>
      <c r="N4" s="209"/>
    </row>
    <row r="5" spans="1:30">
      <c r="B5" s="128"/>
      <c r="C5" s="107" t="s">
        <v>114</v>
      </c>
      <c r="D5" s="107" t="s">
        <v>36</v>
      </c>
      <c r="E5" s="107" t="s">
        <v>114</v>
      </c>
      <c r="F5" s="107" t="s">
        <v>36</v>
      </c>
      <c r="G5" s="107" t="s">
        <v>114</v>
      </c>
      <c r="H5" s="107" t="s">
        <v>36</v>
      </c>
      <c r="I5" s="107" t="s">
        <v>114</v>
      </c>
      <c r="J5" s="107" t="s">
        <v>36</v>
      </c>
      <c r="K5" s="107" t="s">
        <v>114</v>
      </c>
      <c r="L5" s="107" t="s">
        <v>36</v>
      </c>
      <c r="M5" s="107" t="s">
        <v>114</v>
      </c>
      <c r="N5" s="129" t="s">
        <v>36</v>
      </c>
    </row>
    <row r="6" spans="1:30">
      <c r="A6" s="108"/>
      <c r="B6" s="161" t="s">
        <v>90</v>
      </c>
      <c r="C6" s="64">
        <v>1</v>
      </c>
      <c r="D6" s="81">
        <f>C6/C46</f>
        <v>1.8214936247723133E-3</v>
      </c>
      <c r="E6" s="64"/>
      <c r="F6" s="81"/>
      <c r="G6" s="64"/>
      <c r="H6" s="81"/>
      <c r="I6" s="64"/>
      <c r="J6" s="81"/>
      <c r="K6" s="64"/>
      <c r="L6" s="81"/>
      <c r="M6" s="64">
        <f>SUM(C6+E6+G6+I6+K6)</f>
        <v>1</v>
      </c>
      <c r="N6" s="83">
        <f>M6/M46</f>
        <v>5.3879310344827585E-4</v>
      </c>
    </row>
    <row r="7" spans="1:30">
      <c r="A7" s="108"/>
      <c r="B7" s="161" t="s">
        <v>122</v>
      </c>
      <c r="C7" s="64">
        <v>1</v>
      </c>
      <c r="D7" s="81">
        <f>C7/C46</f>
        <v>1.8214936247723133E-3</v>
      </c>
      <c r="E7" s="64"/>
      <c r="F7" s="81"/>
      <c r="G7" s="64"/>
      <c r="H7" s="81"/>
      <c r="I7" s="64">
        <v>1</v>
      </c>
      <c r="J7" s="81"/>
      <c r="K7" s="64"/>
      <c r="L7" s="81"/>
      <c r="M7" s="64">
        <f t="shared" ref="M7:M45" si="0">SUM(C7+E7+G7+I7+K7)</f>
        <v>2</v>
      </c>
      <c r="N7" s="83">
        <f>M7/M46</f>
        <v>1.0775862068965517E-3</v>
      </c>
    </row>
    <row r="8" spans="1:30">
      <c r="A8" s="108"/>
      <c r="B8" s="161" t="s">
        <v>91</v>
      </c>
      <c r="C8" s="64"/>
      <c r="D8" s="81"/>
      <c r="E8" s="64"/>
      <c r="F8" s="81"/>
      <c r="G8" s="64"/>
      <c r="H8" s="81"/>
      <c r="I8" s="64"/>
      <c r="J8" s="81">
        <f>I8/I46</f>
        <v>0</v>
      </c>
      <c r="K8" s="64">
        <v>1</v>
      </c>
      <c r="L8" s="81"/>
      <c r="M8" s="64">
        <f t="shared" si="0"/>
        <v>1</v>
      </c>
      <c r="N8" s="83">
        <f>M8/M46</f>
        <v>5.3879310344827585E-4</v>
      </c>
    </row>
    <row r="9" spans="1:30">
      <c r="A9" s="108"/>
      <c r="B9" s="161" t="s">
        <v>126</v>
      </c>
      <c r="C9" s="64"/>
      <c r="D9" s="81"/>
      <c r="E9" s="64">
        <v>1</v>
      </c>
      <c r="F9" s="81"/>
      <c r="G9" s="64"/>
      <c r="H9" s="81"/>
      <c r="I9" s="64">
        <v>1</v>
      </c>
      <c r="J9" s="81"/>
      <c r="K9" s="64">
        <v>1</v>
      </c>
      <c r="L9" s="81">
        <f>K9/K46</f>
        <v>3.4364261168384879E-3</v>
      </c>
      <c r="M9" s="64">
        <f t="shared" si="0"/>
        <v>3</v>
      </c>
      <c r="N9" s="83">
        <f>M9/M46</f>
        <v>1.6163793103448276E-3</v>
      </c>
    </row>
    <row r="10" spans="1:30">
      <c r="A10" s="108"/>
      <c r="B10" s="161" t="s">
        <v>141</v>
      </c>
      <c r="C10" s="64"/>
      <c r="D10" s="81"/>
      <c r="E10" s="64">
        <v>1</v>
      </c>
      <c r="F10" s="81"/>
      <c r="G10" s="64"/>
      <c r="H10" s="81"/>
      <c r="I10" s="64"/>
      <c r="J10" s="81">
        <f>I10/I46</f>
        <v>0</v>
      </c>
      <c r="K10" s="64"/>
      <c r="L10" s="81">
        <f>K10/K46</f>
        <v>0</v>
      </c>
      <c r="M10" s="64">
        <f t="shared" si="0"/>
        <v>1</v>
      </c>
      <c r="N10" s="83">
        <f>M10/M46</f>
        <v>5.3879310344827585E-4</v>
      </c>
    </row>
    <row r="11" spans="1:30">
      <c r="A11" s="108"/>
      <c r="B11" s="161" t="s">
        <v>92</v>
      </c>
      <c r="C11" s="64">
        <v>131</v>
      </c>
      <c r="D11" s="81"/>
      <c r="E11" s="64">
        <v>94</v>
      </c>
      <c r="F11" s="81">
        <f>E11/E46</f>
        <v>0.22815533980582525</v>
      </c>
      <c r="G11" s="64">
        <v>26</v>
      </c>
      <c r="H11" s="81"/>
      <c r="I11" s="64">
        <v>108</v>
      </c>
      <c r="J11" s="81"/>
      <c r="K11" s="64">
        <v>78</v>
      </c>
      <c r="L11" s="81"/>
      <c r="M11" s="64">
        <f t="shared" si="0"/>
        <v>437</v>
      </c>
      <c r="N11" s="83">
        <f>M11/M46</f>
        <v>0.23545258620689655</v>
      </c>
    </row>
    <row r="12" spans="1:30">
      <c r="A12" s="108"/>
      <c r="B12" s="161" t="s">
        <v>93</v>
      </c>
      <c r="C12" s="64">
        <v>11</v>
      </c>
      <c r="D12" s="81">
        <f>C12/C46</f>
        <v>2.0036429872495445E-2</v>
      </c>
      <c r="E12" s="64">
        <v>5</v>
      </c>
      <c r="F12" s="81">
        <f>E12/E46</f>
        <v>1.2135922330097087E-2</v>
      </c>
      <c r="G12" s="64">
        <v>2</v>
      </c>
      <c r="H12" s="81">
        <f>G12/G46</f>
        <v>2.2222222222222223E-2</v>
      </c>
      <c r="I12" s="64">
        <v>16</v>
      </c>
      <c r="J12" s="81">
        <f>I12/I46</f>
        <v>3.1128404669260701E-2</v>
      </c>
      <c r="K12" s="64">
        <v>7</v>
      </c>
      <c r="L12" s="81">
        <f>K12/K46</f>
        <v>2.4054982817869417E-2</v>
      </c>
      <c r="M12" s="64">
        <f t="shared" si="0"/>
        <v>41</v>
      </c>
      <c r="N12" s="83">
        <f>M12/M46</f>
        <v>2.2090517241379309E-2</v>
      </c>
    </row>
    <row r="13" spans="1:30">
      <c r="A13" s="108"/>
      <c r="B13" s="161" t="s">
        <v>94</v>
      </c>
      <c r="C13" s="64">
        <v>2</v>
      </c>
      <c r="D13" s="81">
        <f>C13/C46</f>
        <v>3.6429872495446266E-3</v>
      </c>
      <c r="E13" s="64">
        <v>1</v>
      </c>
      <c r="F13" s="81">
        <f>E13/E46</f>
        <v>2.4271844660194173E-3</v>
      </c>
      <c r="G13" s="64">
        <v>1</v>
      </c>
      <c r="H13" s="81">
        <f>G13/G46</f>
        <v>1.1111111111111112E-2</v>
      </c>
      <c r="I13" s="64">
        <v>5</v>
      </c>
      <c r="J13" s="81">
        <f>I13/I46</f>
        <v>9.727626459143969E-3</v>
      </c>
      <c r="K13" s="64">
        <v>4</v>
      </c>
      <c r="L13" s="81">
        <f>K13/K46</f>
        <v>1.3745704467353952E-2</v>
      </c>
      <c r="M13" s="64">
        <f t="shared" si="0"/>
        <v>13</v>
      </c>
      <c r="N13" s="83">
        <f>M13/M46</f>
        <v>7.0043103448275863E-3</v>
      </c>
    </row>
    <row r="14" spans="1:30">
      <c r="A14" s="108"/>
      <c r="B14" s="161" t="s">
        <v>121</v>
      </c>
      <c r="C14" s="64">
        <v>1</v>
      </c>
      <c r="D14" s="81">
        <f>C14/C46</f>
        <v>1.8214936247723133E-3</v>
      </c>
      <c r="E14" s="64"/>
      <c r="F14" s="81">
        <f>E14/E46</f>
        <v>0</v>
      </c>
      <c r="G14" s="64"/>
      <c r="H14" s="81">
        <f>G14/G46</f>
        <v>0</v>
      </c>
      <c r="I14" s="64"/>
      <c r="J14" s="81">
        <f>I14/I46</f>
        <v>0</v>
      </c>
      <c r="K14" s="64"/>
      <c r="L14" s="81">
        <f>K14/K46</f>
        <v>0</v>
      </c>
      <c r="M14" s="64">
        <f t="shared" si="0"/>
        <v>1</v>
      </c>
      <c r="N14" s="83">
        <f>M14/M46</f>
        <v>5.3879310344827585E-4</v>
      </c>
    </row>
    <row r="15" spans="1:30">
      <c r="A15" s="108"/>
      <c r="B15" s="161" t="s">
        <v>132</v>
      </c>
      <c r="C15" s="64"/>
      <c r="D15" s="81">
        <f>C15/C46</f>
        <v>0</v>
      </c>
      <c r="E15" s="64"/>
      <c r="F15" s="81"/>
      <c r="G15" s="64"/>
      <c r="H15" s="81"/>
      <c r="I15" s="64">
        <v>1</v>
      </c>
      <c r="J15" s="81"/>
      <c r="K15" s="64"/>
      <c r="L15" s="81"/>
      <c r="M15" s="64">
        <f t="shared" si="0"/>
        <v>1</v>
      </c>
      <c r="N15" s="83">
        <f>M15/M46</f>
        <v>5.3879310344827585E-4</v>
      </c>
    </row>
    <row r="16" spans="1:30">
      <c r="A16" s="108"/>
      <c r="B16" s="161" t="s">
        <v>95</v>
      </c>
      <c r="C16" s="64"/>
      <c r="D16" s="81"/>
      <c r="E16" s="64">
        <v>2</v>
      </c>
      <c r="F16" s="81"/>
      <c r="G16" s="64"/>
      <c r="H16" s="81"/>
      <c r="I16" s="64">
        <v>2</v>
      </c>
      <c r="J16" s="81">
        <f>I16/I46</f>
        <v>3.8910505836575876E-3</v>
      </c>
      <c r="K16" s="64"/>
      <c r="L16" s="81"/>
      <c r="M16" s="64">
        <f t="shared" si="0"/>
        <v>4</v>
      </c>
      <c r="N16" s="83">
        <f>M16/M46</f>
        <v>2.1551724137931034E-3</v>
      </c>
    </row>
    <row r="17" spans="1:14">
      <c r="A17" s="108"/>
      <c r="B17" s="161" t="s">
        <v>96</v>
      </c>
      <c r="C17" s="64"/>
      <c r="D17" s="81"/>
      <c r="E17" s="64">
        <v>1</v>
      </c>
      <c r="F17" s="81">
        <f>E17/E46</f>
        <v>2.4271844660194173E-3</v>
      </c>
      <c r="G17" s="64"/>
      <c r="H17" s="81"/>
      <c r="I17" s="64">
        <v>2</v>
      </c>
      <c r="J17" s="81">
        <f>I17/I46</f>
        <v>3.8910505836575876E-3</v>
      </c>
      <c r="K17" s="64">
        <v>1</v>
      </c>
      <c r="L17" s="81"/>
      <c r="M17" s="64">
        <f t="shared" si="0"/>
        <v>4</v>
      </c>
      <c r="N17" s="83">
        <f>M17/M46</f>
        <v>2.1551724137931034E-3</v>
      </c>
    </row>
    <row r="18" spans="1:14">
      <c r="A18" s="108"/>
      <c r="B18" s="161" t="s">
        <v>97</v>
      </c>
      <c r="C18" s="64">
        <v>2</v>
      </c>
      <c r="D18" s="81"/>
      <c r="E18" s="64">
        <v>1</v>
      </c>
      <c r="F18" s="81">
        <f>E18/E46</f>
        <v>2.4271844660194173E-3</v>
      </c>
      <c r="G18" s="64"/>
      <c r="H18" s="81"/>
      <c r="I18" s="64">
        <v>1</v>
      </c>
      <c r="J18" s="81">
        <f>I18/I46</f>
        <v>1.9455252918287938E-3</v>
      </c>
      <c r="K18" s="64"/>
      <c r="L18" s="81">
        <f>K18/K46</f>
        <v>0</v>
      </c>
      <c r="M18" s="64">
        <f t="shared" si="0"/>
        <v>4</v>
      </c>
      <c r="N18" s="83">
        <f>M18/M46</f>
        <v>2.1551724137931034E-3</v>
      </c>
    </row>
    <row r="19" spans="1:14">
      <c r="A19" s="108"/>
      <c r="B19" s="161" t="s">
        <v>127</v>
      </c>
      <c r="C19" s="64"/>
      <c r="D19" s="81">
        <f>C19/C46</f>
        <v>0</v>
      </c>
      <c r="E19" s="64"/>
      <c r="F19" s="81">
        <f>E19/E46</f>
        <v>0</v>
      </c>
      <c r="G19" s="64"/>
      <c r="H19" s="81"/>
      <c r="I19" s="64">
        <v>1</v>
      </c>
      <c r="J19" s="81">
        <f>I19/I46</f>
        <v>1.9455252918287938E-3</v>
      </c>
      <c r="K19" s="64"/>
      <c r="L19" s="81"/>
      <c r="M19" s="64">
        <f t="shared" si="0"/>
        <v>1</v>
      </c>
      <c r="N19" s="83">
        <f>M19/M46</f>
        <v>5.3879310344827585E-4</v>
      </c>
    </row>
    <row r="20" spans="1:14">
      <c r="A20" s="108"/>
      <c r="B20" s="161" t="s">
        <v>98</v>
      </c>
      <c r="C20" s="64">
        <v>18</v>
      </c>
      <c r="D20" s="81"/>
      <c r="E20" s="64">
        <v>61</v>
      </c>
      <c r="F20" s="81"/>
      <c r="G20" s="64">
        <v>27</v>
      </c>
      <c r="H20" s="81"/>
      <c r="I20" s="64">
        <v>55</v>
      </c>
      <c r="J20" s="81">
        <f>I20/I46</f>
        <v>0.10700389105058365</v>
      </c>
      <c r="K20" s="64">
        <v>58</v>
      </c>
      <c r="L20" s="81"/>
      <c r="M20" s="64">
        <f t="shared" si="0"/>
        <v>219</v>
      </c>
      <c r="N20" s="83">
        <f>M20/M46</f>
        <v>0.11799568965517242</v>
      </c>
    </row>
    <row r="21" spans="1:14">
      <c r="A21" s="108"/>
      <c r="B21" s="161" t="s">
        <v>99</v>
      </c>
      <c r="C21" s="64">
        <v>10</v>
      </c>
      <c r="D21" s="81">
        <f>C21/C46</f>
        <v>1.8214936247723135E-2</v>
      </c>
      <c r="E21" s="64">
        <v>2</v>
      </c>
      <c r="F21" s="81">
        <f>E21/E46</f>
        <v>4.8543689320388345E-3</v>
      </c>
      <c r="G21" s="64"/>
      <c r="H21" s="81">
        <f>G21/G46</f>
        <v>0</v>
      </c>
      <c r="I21" s="64">
        <v>1</v>
      </c>
      <c r="J21" s="81">
        <f>I21/I46</f>
        <v>1.9455252918287938E-3</v>
      </c>
      <c r="K21" s="64">
        <v>1</v>
      </c>
      <c r="L21" s="81">
        <f>K21/K46</f>
        <v>3.4364261168384879E-3</v>
      </c>
      <c r="M21" s="64">
        <f t="shared" si="0"/>
        <v>14</v>
      </c>
      <c r="N21" s="83">
        <f>M21/M46</f>
        <v>7.5431034482758624E-3</v>
      </c>
    </row>
    <row r="22" spans="1:14">
      <c r="A22" s="108"/>
      <c r="B22" s="161" t="s">
        <v>100</v>
      </c>
      <c r="C22" s="64">
        <v>3</v>
      </c>
      <c r="D22" s="81">
        <f>C22/C46</f>
        <v>5.4644808743169399E-3</v>
      </c>
      <c r="E22" s="64">
        <v>4</v>
      </c>
      <c r="F22" s="81">
        <f>E22/E46</f>
        <v>9.7087378640776691E-3</v>
      </c>
      <c r="G22" s="64"/>
      <c r="H22" s="81"/>
      <c r="I22" s="64">
        <v>5</v>
      </c>
      <c r="J22" s="81"/>
      <c r="K22" s="64">
        <v>4</v>
      </c>
      <c r="L22" s="81">
        <f>K22/K46</f>
        <v>1.3745704467353952E-2</v>
      </c>
      <c r="M22" s="64">
        <f t="shared" si="0"/>
        <v>16</v>
      </c>
      <c r="N22" s="83">
        <f>M22/M46</f>
        <v>8.6206896551724137E-3</v>
      </c>
    </row>
    <row r="23" spans="1:14">
      <c r="A23" s="108"/>
      <c r="B23" s="161" t="s">
        <v>101</v>
      </c>
      <c r="C23" s="64">
        <v>174</v>
      </c>
      <c r="D23" s="81">
        <f>C23/C46</f>
        <v>0.31693989071038253</v>
      </c>
      <c r="E23" s="64">
        <v>99</v>
      </c>
      <c r="F23" s="81">
        <f>E23/E46</f>
        <v>0.24029126213592233</v>
      </c>
      <c r="G23" s="64">
        <v>14</v>
      </c>
      <c r="H23" s="81"/>
      <c r="I23" s="64">
        <v>108</v>
      </c>
      <c r="J23" s="81">
        <f>I23/I46</f>
        <v>0.21011673151750973</v>
      </c>
      <c r="K23" s="64">
        <v>58</v>
      </c>
      <c r="L23" s="81">
        <f>K23/K46</f>
        <v>0.19931271477663232</v>
      </c>
      <c r="M23" s="64">
        <f t="shared" si="0"/>
        <v>453</v>
      </c>
      <c r="N23" s="83">
        <f>M23/M46</f>
        <v>0.24407327586206898</v>
      </c>
    </row>
    <row r="24" spans="1:14">
      <c r="A24" s="108"/>
      <c r="B24" s="161" t="s">
        <v>102</v>
      </c>
      <c r="C24" s="64">
        <v>2</v>
      </c>
      <c r="D24" s="81">
        <f>C24/C46</f>
        <v>3.6429872495446266E-3</v>
      </c>
      <c r="E24" s="64">
        <v>3</v>
      </c>
      <c r="F24" s="81">
        <f>E24/E46</f>
        <v>7.2815533980582527E-3</v>
      </c>
      <c r="G24" s="64">
        <v>1</v>
      </c>
      <c r="H24" s="81">
        <f>G24/G46</f>
        <v>1.1111111111111112E-2</v>
      </c>
      <c r="I24" s="64">
        <v>4</v>
      </c>
      <c r="J24" s="81">
        <f>I24/I46</f>
        <v>7.7821011673151752E-3</v>
      </c>
      <c r="K24" s="64">
        <v>2</v>
      </c>
      <c r="L24" s="81">
        <f>K24/K46</f>
        <v>6.8728522336769758E-3</v>
      </c>
      <c r="M24" s="64">
        <f t="shared" si="0"/>
        <v>12</v>
      </c>
      <c r="N24" s="83">
        <f>M24/M46</f>
        <v>6.4655172413793103E-3</v>
      </c>
    </row>
    <row r="25" spans="1:14">
      <c r="A25" s="108"/>
      <c r="B25" s="161" t="s">
        <v>124</v>
      </c>
      <c r="C25" s="64">
        <v>1</v>
      </c>
      <c r="D25" s="81">
        <f>C25/C46</f>
        <v>1.8214936247723133E-3</v>
      </c>
      <c r="E25" s="64">
        <v>2</v>
      </c>
      <c r="F25" s="81">
        <f>E25/E46</f>
        <v>4.8543689320388345E-3</v>
      </c>
      <c r="G25" s="64"/>
      <c r="H25" s="81">
        <f>G25/G46</f>
        <v>0</v>
      </c>
      <c r="I25" s="64">
        <v>1</v>
      </c>
      <c r="J25" s="81">
        <f>I25/I46</f>
        <v>1.9455252918287938E-3</v>
      </c>
      <c r="K25" s="64"/>
      <c r="L25" s="81">
        <f>K25/K46</f>
        <v>0</v>
      </c>
      <c r="M25" s="64">
        <f t="shared" si="0"/>
        <v>4</v>
      </c>
      <c r="N25" s="83">
        <f>M25/M46</f>
        <v>2.1551724137931034E-3</v>
      </c>
    </row>
    <row r="26" spans="1:14">
      <c r="A26" s="108"/>
      <c r="B26" s="161" t="s">
        <v>103</v>
      </c>
      <c r="C26" s="64">
        <v>2</v>
      </c>
      <c r="D26" s="81">
        <f>C26/C46</f>
        <v>3.6429872495446266E-3</v>
      </c>
      <c r="E26" s="64">
        <v>2</v>
      </c>
      <c r="F26" s="81">
        <f>E26/E46</f>
        <v>4.8543689320388345E-3</v>
      </c>
      <c r="G26" s="64"/>
      <c r="H26" s="81"/>
      <c r="I26" s="64">
        <v>3</v>
      </c>
      <c r="J26" s="81">
        <f>I26/I46</f>
        <v>5.8365758754863814E-3</v>
      </c>
      <c r="K26" s="64"/>
      <c r="L26" s="81"/>
      <c r="M26" s="64">
        <f>SUM(C26+E26+G26+I26+K26)</f>
        <v>7</v>
      </c>
      <c r="N26" s="83">
        <f>M26/M46</f>
        <v>3.7715517241379312E-3</v>
      </c>
    </row>
    <row r="27" spans="1:14">
      <c r="A27" s="108"/>
      <c r="B27" s="161" t="s">
        <v>104</v>
      </c>
      <c r="C27" s="64">
        <v>7</v>
      </c>
      <c r="D27" s="81">
        <f>C27/C46</f>
        <v>1.2750455373406194E-2</v>
      </c>
      <c r="E27" s="64">
        <v>4</v>
      </c>
      <c r="F27" s="81">
        <f>E27/E46</f>
        <v>9.7087378640776691E-3</v>
      </c>
      <c r="G27" s="64"/>
      <c r="H27" s="81"/>
      <c r="I27" s="64">
        <v>8</v>
      </c>
      <c r="J27" s="81">
        <f>I27/I46</f>
        <v>1.556420233463035E-2</v>
      </c>
      <c r="K27" s="64">
        <v>1</v>
      </c>
      <c r="L27" s="81"/>
      <c r="M27" s="64">
        <f t="shared" si="0"/>
        <v>20</v>
      </c>
      <c r="N27" s="83">
        <f>M27/M46</f>
        <v>1.0775862068965518E-2</v>
      </c>
    </row>
    <row r="28" spans="1:14">
      <c r="A28" s="108"/>
      <c r="B28" s="161" t="s">
        <v>105</v>
      </c>
      <c r="C28" s="64">
        <v>2</v>
      </c>
      <c r="D28" s="81">
        <f>C28/C46</f>
        <v>3.6429872495446266E-3</v>
      </c>
      <c r="E28" s="64">
        <v>4</v>
      </c>
      <c r="F28" s="81">
        <f>E28/E46</f>
        <v>9.7087378640776691E-3</v>
      </c>
      <c r="G28" s="64">
        <v>1</v>
      </c>
      <c r="H28" s="81"/>
      <c r="I28" s="64">
        <v>5</v>
      </c>
      <c r="J28" s="81">
        <f>I28/I46</f>
        <v>9.727626459143969E-3</v>
      </c>
      <c r="K28" s="64">
        <v>2</v>
      </c>
      <c r="L28" s="81">
        <f>K28/K46</f>
        <v>6.8728522336769758E-3</v>
      </c>
      <c r="M28" s="64">
        <f t="shared" si="0"/>
        <v>14</v>
      </c>
      <c r="N28" s="83">
        <f>M28/M46</f>
        <v>7.5431034482758624E-3</v>
      </c>
    </row>
    <row r="29" spans="1:14">
      <c r="A29" s="108"/>
      <c r="B29" s="161" t="s">
        <v>135</v>
      </c>
      <c r="C29" s="64">
        <v>2</v>
      </c>
      <c r="D29" s="81">
        <f>C29/C46</f>
        <v>3.6429872495446266E-3</v>
      </c>
      <c r="E29" s="64"/>
      <c r="F29" s="81">
        <f>E29/E46</f>
        <v>0</v>
      </c>
      <c r="G29" s="64"/>
      <c r="H29" s="81">
        <f>G29/G46</f>
        <v>0</v>
      </c>
      <c r="I29" s="64"/>
      <c r="J29" s="81">
        <f>I29/I46</f>
        <v>0</v>
      </c>
      <c r="K29" s="64"/>
      <c r="L29" s="81">
        <f>K29/K46</f>
        <v>0</v>
      </c>
      <c r="M29" s="64">
        <f t="shared" si="0"/>
        <v>2</v>
      </c>
      <c r="N29" s="83">
        <f>M29/M46</f>
        <v>1.0775862068965517E-3</v>
      </c>
    </row>
    <row r="30" spans="1:14">
      <c r="A30" s="108"/>
      <c r="B30" s="161" t="s">
        <v>117</v>
      </c>
      <c r="C30" s="64"/>
      <c r="D30" s="81">
        <f>C30/C46</f>
        <v>0</v>
      </c>
      <c r="E30" s="64">
        <v>1</v>
      </c>
      <c r="F30" s="81"/>
      <c r="G30" s="64"/>
      <c r="H30" s="81"/>
      <c r="I30" s="64"/>
      <c r="J30" s="81"/>
      <c r="K30" s="64">
        <v>1</v>
      </c>
      <c r="L30" s="81"/>
      <c r="M30" s="64">
        <f t="shared" si="0"/>
        <v>2</v>
      </c>
      <c r="N30" s="83">
        <f>M30/M46</f>
        <v>1.0775862068965517E-3</v>
      </c>
    </row>
    <row r="31" spans="1:14">
      <c r="A31" s="108"/>
      <c r="B31" s="161" t="s">
        <v>115</v>
      </c>
      <c r="C31" s="64">
        <v>1</v>
      </c>
      <c r="D31" s="81">
        <f>C31/C46</f>
        <v>1.8214936247723133E-3</v>
      </c>
      <c r="E31" s="64">
        <v>1</v>
      </c>
      <c r="F31" s="81">
        <f>E31/E46</f>
        <v>2.4271844660194173E-3</v>
      </c>
      <c r="G31" s="64">
        <v>1</v>
      </c>
      <c r="H31" s="81"/>
      <c r="I31" s="64"/>
      <c r="J31" s="81"/>
      <c r="K31" s="64"/>
      <c r="L31" s="81">
        <f>K31/K46</f>
        <v>0</v>
      </c>
      <c r="M31" s="64">
        <f t="shared" si="0"/>
        <v>3</v>
      </c>
      <c r="N31" s="83">
        <f>M31/M46</f>
        <v>1.6163793103448276E-3</v>
      </c>
    </row>
    <row r="32" spans="1:14">
      <c r="A32" s="108"/>
      <c r="B32" s="161" t="s">
        <v>106</v>
      </c>
      <c r="C32" s="64">
        <v>14</v>
      </c>
      <c r="D32" s="81">
        <f>C32/C46</f>
        <v>2.5500910746812388E-2</v>
      </c>
      <c r="E32" s="64">
        <v>15</v>
      </c>
      <c r="F32" s="81">
        <f>E32/E46</f>
        <v>3.640776699029126E-2</v>
      </c>
      <c r="G32" s="64">
        <v>6</v>
      </c>
      <c r="H32" s="81">
        <f>G32/G46</f>
        <v>6.6666666666666666E-2</v>
      </c>
      <c r="I32" s="64">
        <v>33</v>
      </c>
      <c r="J32" s="81"/>
      <c r="K32" s="64">
        <v>18</v>
      </c>
      <c r="L32" s="81"/>
      <c r="M32" s="64">
        <f t="shared" si="0"/>
        <v>86</v>
      </c>
      <c r="N32" s="83">
        <f>M32/M46</f>
        <v>4.6336206896551727E-2</v>
      </c>
    </row>
    <row r="33" spans="1:14">
      <c r="A33" s="108"/>
      <c r="B33" s="161" t="s">
        <v>107</v>
      </c>
      <c r="C33" s="64"/>
      <c r="D33" s="81">
        <f>C33/C46</f>
        <v>0</v>
      </c>
      <c r="E33" s="64"/>
      <c r="F33" s="81">
        <f>E33/E46</f>
        <v>0</v>
      </c>
      <c r="G33" s="64"/>
      <c r="H33" s="81">
        <f>G33/G46</f>
        <v>0</v>
      </c>
      <c r="I33" s="64"/>
      <c r="J33" s="81">
        <f>I33/I46</f>
        <v>0</v>
      </c>
      <c r="K33" s="64">
        <v>1</v>
      </c>
      <c r="L33" s="81">
        <f>K33/K46</f>
        <v>3.4364261168384879E-3</v>
      </c>
      <c r="M33" s="64">
        <f t="shared" si="0"/>
        <v>1</v>
      </c>
      <c r="N33" s="83">
        <f>M33/M46</f>
        <v>5.3879310344827585E-4</v>
      </c>
    </row>
    <row r="34" spans="1:14">
      <c r="A34" s="108"/>
      <c r="B34" s="161" t="s">
        <v>137</v>
      </c>
      <c r="C34" s="64"/>
      <c r="D34" s="81"/>
      <c r="E34" s="64">
        <v>1</v>
      </c>
      <c r="F34" s="81">
        <f>E34/E46</f>
        <v>2.4271844660194173E-3</v>
      </c>
      <c r="G34" s="64"/>
      <c r="H34" s="81"/>
      <c r="I34" s="64"/>
      <c r="J34" s="81"/>
      <c r="K34" s="64"/>
      <c r="L34" s="81">
        <f>K34/K46</f>
        <v>0</v>
      </c>
      <c r="M34" s="64">
        <f t="shared" si="0"/>
        <v>1</v>
      </c>
      <c r="N34" s="83">
        <f>M34/M46</f>
        <v>5.3879310344827585E-4</v>
      </c>
    </row>
    <row r="35" spans="1:14">
      <c r="A35" s="108"/>
      <c r="B35" s="161" t="s">
        <v>108</v>
      </c>
      <c r="C35" s="64">
        <v>151</v>
      </c>
      <c r="D35" s="81"/>
      <c r="E35" s="64">
        <v>96</v>
      </c>
      <c r="F35" s="81">
        <f>E35/E46</f>
        <v>0.23300970873786409</v>
      </c>
      <c r="G35" s="64">
        <v>10</v>
      </c>
      <c r="H35" s="81"/>
      <c r="I35" s="64">
        <v>141</v>
      </c>
      <c r="J35" s="81"/>
      <c r="K35" s="64">
        <v>46</v>
      </c>
      <c r="L35" s="81">
        <f>K35/K46</f>
        <v>0.15807560137457044</v>
      </c>
      <c r="M35" s="64">
        <f t="shared" si="0"/>
        <v>444</v>
      </c>
      <c r="N35" s="83">
        <f>M35/M46</f>
        <v>0.23922413793103448</v>
      </c>
    </row>
    <row r="36" spans="1:14">
      <c r="A36" s="108"/>
      <c r="B36" s="161" t="s">
        <v>142</v>
      </c>
      <c r="C36" s="64">
        <v>1</v>
      </c>
      <c r="D36" s="81">
        <f>C36/C46</f>
        <v>1.8214936247723133E-3</v>
      </c>
      <c r="E36" s="64"/>
      <c r="F36" s="81">
        <f>E36/E46</f>
        <v>0</v>
      </c>
      <c r="G36" s="64"/>
      <c r="H36" s="81">
        <f>G36/G46</f>
        <v>0</v>
      </c>
      <c r="I36" s="64"/>
      <c r="J36" s="81">
        <f>I36/I46</f>
        <v>0</v>
      </c>
      <c r="K36" s="64"/>
      <c r="L36" s="81">
        <f>K36/K46</f>
        <v>0</v>
      </c>
      <c r="M36" s="64">
        <f t="shared" si="0"/>
        <v>1</v>
      </c>
      <c r="N36" s="83">
        <f>M36/M46</f>
        <v>5.3879310344827585E-4</v>
      </c>
    </row>
    <row r="37" spans="1:14">
      <c r="A37" s="108"/>
      <c r="B37" s="161" t="s">
        <v>109</v>
      </c>
      <c r="C37" s="64">
        <v>1</v>
      </c>
      <c r="D37" s="81">
        <f>C37/C46</f>
        <v>1.8214936247723133E-3</v>
      </c>
      <c r="E37" s="64"/>
      <c r="F37" s="81"/>
      <c r="G37" s="64"/>
      <c r="H37" s="81"/>
      <c r="I37" s="64"/>
      <c r="J37" s="81"/>
      <c r="K37" s="64">
        <v>2</v>
      </c>
      <c r="L37" s="81"/>
      <c r="M37" s="64">
        <f t="shared" si="0"/>
        <v>3</v>
      </c>
      <c r="N37" s="83">
        <f>M37/M46</f>
        <v>1.6163793103448276E-3</v>
      </c>
    </row>
    <row r="38" spans="1:14">
      <c r="A38" s="108"/>
      <c r="B38" s="161" t="s">
        <v>110</v>
      </c>
      <c r="C38" s="64">
        <v>1</v>
      </c>
      <c r="D38" s="81">
        <f>C38/C46</f>
        <v>1.8214936247723133E-3</v>
      </c>
      <c r="E38" s="64">
        <v>2</v>
      </c>
      <c r="F38" s="81"/>
      <c r="G38" s="64"/>
      <c r="H38" s="81"/>
      <c r="I38" s="64">
        <v>1</v>
      </c>
      <c r="J38" s="81"/>
      <c r="K38" s="64"/>
      <c r="L38" s="81">
        <f>K38/K46</f>
        <v>0</v>
      </c>
      <c r="M38" s="64">
        <f t="shared" si="0"/>
        <v>4</v>
      </c>
      <c r="N38" s="83">
        <f>M38/M46</f>
        <v>2.1551724137931034E-3</v>
      </c>
    </row>
    <row r="39" spans="1:14">
      <c r="A39" s="108"/>
      <c r="B39" s="161" t="s">
        <v>111</v>
      </c>
      <c r="C39" s="64">
        <v>6</v>
      </c>
      <c r="D39" s="81">
        <f>C39/C46</f>
        <v>1.092896174863388E-2</v>
      </c>
      <c r="E39" s="64">
        <v>3</v>
      </c>
      <c r="F39" s="81">
        <f>E39/E46</f>
        <v>7.2815533980582527E-3</v>
      </c>
      <c r="G39" s="64">
        <v>1</v>
      </c>
      <c r="H39" s="165"/>
      <c r="I39" s="64">
        <v>8</v>
      </c>
      <c r="J39" s="81">
        <f>I39/I46</f>
        <v>1.556420233463035E-2</v>
      </c>
      <c r="K39" s="64">
        <v>5</v>
      </c>
      <c r="L39" s="81"/>
      <c r="M39" s="64">
        <f t="shared" si="0"/>
        <v>23</v>
      </c>
      <c r="N39" s="83">
        <f>M39/M46</f>
        <v>1.2392241379310345E-2</v>
      </c>
    </row>
    <row r="40" spans="1:14">
      <c r="A40" s="108"/>
      <c r="B40" s="161" t="s">
        <v>143</v>
      </c>
      <c r="C40" s="64">
        <v>1</v>
      </c>
      <c r="D40" s="81">
        <f>C40/C46</f>
        <v>1.8214936247723133E-3</v>
      </c>
      <c r="E40" s="64"/>
      <c r="F40" s="81">
        <f>E40/E46</f>
        <v>0</v>
      </c>
      <c r="G40" s="64"/>
      <c r="H40" s="81"/>
      <c r="I40" s="64">
        <v>1</v>
      </c>
      <c r="J40" s="81">
        <f>I40/I46</f>
        <v>1.9455252918287938E-3</v>
      </c>
      <c r="K40" s="64"/>
      <c r="L40" s="81">
        <f>K40/K46</f>
        <v>0</v>
      </c>
      <c r="M40" s="64">
        <f t="shared" si="0"/>
        <v>2</v>
      </c>
      <c r="N40" s="83">
        <f>M40/M46</f>
        <v>1.0775862068965517E-3</v>
      </c>
    </row>
    <row r="41" spans="1:14">
      <c r="A41" s="108"/>
      <c r="B41" s="161" t="s">
        <v>123</v>
      </c>
      <c r="C41" s="64">
        <v>1</v>
      </c>
      <c r="D41" s="81">
        <f>C41/C46</f>
        <v>1.8214936247723133E-3</v>
      </c>
      <c r="E41" s="64"/>
      <c r="F41" s="81"/>
      <c r="G41" s="64"/>
      <c r="H41" s="81"/>
      <c r="I41" s="64">
        <v>1</v>
      </c>
      <c r="J41" s="81">
        <f>I41/I46</f>
        <v>1.9455252918287938E-3</v>
      </c>
      <c r="K41" s="64"/>
      <c r="L41" s="81"/>
      <c r="M41" s="64">
        <f t="shared" si="0"/>
        <v>2</v>
      </c>
      <c r="N41" s="83">
        <f>M41/M46</f>
        <v>1.0775862068965517E-3</v>
      </c>
    </row>
    <row r="42" spans="1:14">
      <c r="A42" s="108"/>
      <c r="B42" s="161" t="s">
        <v>112</v>
      </c>
      <c r="C42" s="64"/>
      <c r="D42" s="81">
        <f>C42/C46</f>
        <v>0</v>
      </c>
      <c r="E42" s="64">
        <v>3</v>
      </c>
      <c r="F42" s="81"/>
      <c r="G42" s="64"/>
      <c r="H42" s="81"/>
      <c r="I42" s="64">
        <v>1</v>
      </c>
      <c r="J42" s="81"/>
      <c r="K42" s="64"/>
      <c r="L42" s="81"/>
      <c r="M42" s="64">
        <f t="shared" si="0"/>
        <v>4</v>
      </c>
      <c r="N42" s="83">
        <f>M42/M46</f>
        <v>2.1551724137931034E-3</v>
      </c>
    </row>
    <row r="43" spans="1:14">
      <c r="A43" s="108"/>
      <c r="B43" s="161" t="s">
        <v>120</v>
      </c>
      <c r="C43" s="64">
        <v>1</v>
      </c>
      <c r="D43" s="81"/>
      <c r="E43" s="64">
        <v>1</v>
      </c>
      <c r="F43" s="81">
        <f>E43/E46</f>
        <v>2.4271844660194173E-3</v>
      </c>
      <c r="G43" s="64"/>
      <c r="H43" s="81">
        <f>G43/G46</f>
        <v>0</v>
      </c>
      <c r="I43" s="64"/>
      <c r="J43" s="81">
        <f>I43/I46</f>
        <v>0</v>
      </c>
      <c r="K43" s="64"/>
      <c r="L43" s="81"/>
      <c r="M43" s="64">
        <f t="shared" si="0"/>
        <v>2</v>
      </c>
      <c r="N43" s="83">
        <f>M43/M46</f>
        <v>1.0775862068965517E-3</v>
      </c>
    </row>
    <row r="44" spans="1:14">
      <c r="A44" s="108"/>
      <c r="B44" s="161" t="s">
        <v>116</v>
      </c>
      <c r="C44" s="64"/>
      <c r="D44" s="81"/>
      <c r="E44" s="64">
        <v>2</v>
      </c>
      <c r="F44" s="81">
        <f>E44/E46</f>
        <v>4.8543689320388345E-3</v>
      </c>
      <c r="G44" s="64"/>
      <c r="H44" s="81"/>
      <c r="I44" s="64"/>
      <c r="J44" s="81"/>
      <c r="K44" s="64"/>
      <c r="L44" s="81"/>
      <c r="M44" s="64">
        <f t="shared" si="0"/>
        <v>2</v>
      </c>
      <c r="N44" s="83">
        <f>M44/M46</f>
        <v>1.0775862068965517E-3</v>
      </c>
    </row>
    <row r="45" spans="1:14">
      <c r="A45" s="108"/>
      <c r="B45" s="161" t="s">
        <v>138</v>
      </c>
      <c r="C45" s="64">
        <v>1</v>
      </c>
      <c r="D45" s="81"/>
      <c r="E45" s="64"/>
      <c r="F45" s="81">
        <f>E45/E46</f>
        <v>0</v>
      </c>
      <c r="G45" s="64"/>
      <c r="H45" s="81"/>
      <c r="I45" s="64"/>
      <c r="J45" s="81"/>
      <c r="K45" s="64"/>
      <c r="L45" s="81"/>
      <c r="M45" s="64">
        <f t="shared" si="0"/>
        <v>1</v>
      </c>
      <c r="N45" s="83">
        <f>M45/M46</f>
        <v>5.3879310344827585E-4</v>
      </c>
    </row>
    <row r="46" spans="1:14" ht="15.75" thickBot="1">
      <c r="A46" s="108"/>
      <c r="B46" s="130" t="s">
        <v>125</v>
      </c>
      <c r="C46" s="131">
        <f>SUM(C6:C45)</f>
        <v>549</v>
      </c>
      <c r="D46" s="132">
        <f>C46/C46</f>
        <v>1</v>
      </c>
      <c r="E46" s="131">
        <f>SUM(E6:E45)</f>
        <v>412</v>
      </c>
      <c r="F46" s="132">
        <f>E46/E46</f>
        <v>1</v>
      </c>
      <c r="G46" s="131">
        <f>SUM(G6:G45)</f>
        <v>90</v>
      </c>
      <c r="H46" s="132">
        <f>G46/G46</f>
        <v>1</v>
      </c>
      <c r="I46" s="131">
        <f>SUM(I6:I45)</f>
        <v>514</v>
      </c>
      <c r="J46" s="132">
        <f>I46/I46</f>
        <v>1</v>
      </c>
      <c r="K46" s="131">
        <f>SUM(K6:K45)</f>
        <v>291</v>
      </c>
      <c r="L46" s="132">
        <f>K46/K46</f>
        <v>1</v>
      </c>
      <c r="M46" s="131">
        <f>SUM(M6:M45)</f>
        <v>1856</v>
      </c>
      <c r="N46" s="133">
        <f>M46/M46</f>
        <v>1</v>
      </c>
    </row>
    <row r="47" spans="1:14">
      <c r="B47" s="108"/>
    </row>
    <row r="48" spans="1:14">
      <c r="B48" s="108"/>
    </row>
    <row r="49" spans="2:2">
      <c r="B49" s="108"/>
    </row>
    <row r="50" spans="2:2">
      <c r="B50" s="108"/>
    </row>
    <row r="51" spans="2:2">
      <c r="B51" s="108"/>
    </row>
    <row r="52" spans="2:2">
      <c r="B52" s="108"/>
    </row>
    <row r="53" spans="2:2">
      <c r="B53" s="108"/>
    </row>
    <row r="54" spans="2:2">
      <c r="B54" s="108"/>
    </row>
    <row r="55" spans="2:2">
      <c r="B55" s="108"/>
    </row>
    <row r="56" spans="2:2">
      <c r="B56" s="108"/>
    </row>
    <row r="57" spans="2:2">
      <c r="B57" s="108"/>
    </row>
    <row r="58" spans="2:2">
      <c r="B58" s="108"/>
    </row>
    <row r="59" spans="2:2">
      <c r="B59" s="108"/>
    </row>
    <row r="60" spans="2:2">
      <c r="B60" s="108"/>
    </row>
    <row r="61" spans="2:2">
      <c r="B61" s="108"/>
    </row>
    <row r="62" spans="2:2">
      <c r="B62" s="108"/>
    </row>
    <row r="63" spans="2:2">
      <c r="B63" s="108"/>
    </row>
    <row r="64" spans="2:2">
      <c r="B64" s="108"/>
    </row>
    <row r="65" spans="2:2">
      <c r="B65" s="108"/>
    </row>
    <row r="66" spans="2:2">
      <c r="B66" s="108"/>
    </row>
    <row r="67" spans="2:2">
      <c r="B67" s="108"/>
    </row>
    <row r="68" spans="2:2">
      <c r="B68" s="108"/>
    </row>
    <row r="69" spans="2:2">
      <c r="B69" s="108"/>
    </row>
    <row r="70" spans="2:2">
      <c r="B70" s="108"/>
    </row>
    <row r="71" spans="2:2">
      <c r="B71" s="108"/>
    </row>
    <row r="72" spans="2:2">
      <c r="B72" s="108"/>
    </row>
    <row r="73" spans="2:2">
      <c r="B73" s="108"/>
    </row>
    <row r="74" spans="2:2">
      <c r="B74" s="108"/>
    </row>
    <row r="75" spans="2:2">
      <c r="B75" s="108"/>
    </row>
  </sheetData>
  <mergeCells count="6"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2014-07-03T08:07:44Z</cp:lastPrinted>
  <dcterms:created xsi:type="dcterms:W3CDTF">2010-12-15T07:52:14Z</dcterms:created>
  <dcterms:modified xsi:type="dcterms:W3CDTF">2014-08-05T05:32:43Z</dcterms:modified>
</cp:coreProperties>
</file>